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5 PROYECTOS\1 EN EJECUCION\8 DNP - COMPLEJO HOSPITALARIO ENGATIVA\Contrato OPEBSA\OBSERVACIONES\Para subir\"/>
    </mc:Choice>
  </mc:AlternateContent>
  <xr:revisionPtr revIDLastSave="0" documentId="8_{13D214B1-C492-4916-8116-A8B9E623E62B}" xr6:coauthVersionLast="47" xr6:coauthVersionMax="47" xr10:uidLastSave="{00000000-0000-0000-0000-000000000000}"/>
  <bookViews>
    <workbookView xWindow="28680" yWindow="-120" windowWidth="29040" windowHeight="15840" xr2:uid="{33D95303-DB77-42C9-B828-C5E909E9F4F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8" i="1"/>
  <c r="L85" i="1"/>
  <c r="L86" i="1" s="1"/>
  <c r="L82" i="1"/>
  <c r="L81" i="1"/>
  <c r="L80" i="1"/>
  <c r="L79" i="1"/>
  <c r="L78" i="1"/>
  <c r="L77" i="1"/>
  <c r="L74" i="1"/>
  <c r="L73" i="1"/>
  <c r="L72" i="1"/>
  <c r="L69" i="1"/>
  <c r="L68" i="1"/>
  <c r="L67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5" i="1"/>
  <c r="L44" i="1"/>
  <c r="L43" i="1"/>
  <c r="L42" i="1"/>
  <c r="L41" i="1"/>
  <c r="L40" i="1"/>
  <c r="L37" i="1"/>
  <c r="L36" i="1"/>
  <c r="L35" i="1"/>
  <c r="L34" i="1"/>
  <c r="L33" i="1"/>
  <c r="L32" i="1"/>
  <c r="L28" i="1"/>
  <c r="L27" i="1"/>
  <c r="L26" i="1"/>
  <c r="L25" i="1"/>
  <c r="L24" i="1"/>
  <c r="L23" i="1"/>
  <c r="L22" i="1"/>
  <c r="L19" i="1"/>
  <c r="L17" i="1"/>
  <c r="L16" i="1"/>
  <c r="L15" i="1"/>
  <c r="L13" i="1"/>
  <c r="L12" i="1"/>
  <c r="L11" i="1"/>
  <c r="L10" i="1"/>
  <c r="L7" i="1"/>
  <c r="L6" i="1"/>
  <c r="L5" i="1"/>
  <c r="L70" i="1" l="1"/>
  <c r="L20" i="1"/>
  <c r="L8" i="1"/>
  <c r="L38" i="1"/>
  <c r="L75" i="1"/>
  <c r="L29" i="1"/>
  <c r="L46" i="1"/>
  <c r="L64" i="1"/>
  <c r="L83" i="1"/>
  <c r="L87" i="1" s="1"/>
  <c r="L65" i="1" l="1"/>
  <c r="L30" i="1"/>
</calcChain>
</file>

<file path=xl/sharedStrings.xml><?xml version="1.0" encoding="utf-8"?>
<sst xmlns="http://schemas.openxmlformats.org/spreadsheetml/2006/main" count="330" uniqueCount="129">
  <si>
    <t>ITEM</t>
  </si>
  <si>
    <t>EQUIPO</t>
  </si>
  <si>
    <t>IDENTIFICACION</t>
  </si>
  <si>
    <t>DESTINO</t>
  </si>
  <si>
    <t>CAPACIDAD</t>
  </si>
  <si>
    <t>Filtracion</t>
  </si>
  <si>
    <t>CORRIENTE</t>
  </si>
  <si>
    <t>VOLTAJE</t>
  </si>
  <si>
    <t>POTENCIA</t>
  </si>
  <si>
    <t>kBtu</t>
  </si>
  <si>
    <t>CFM</t>
  </si>
  <si>
    <t>inwg</t>
  </si>
  <si>
    <t>(A)</t>
  </si>
  <si>
    <t>(V-F-Hz)</t>
  </si>
  <si>
    <t>(KVA)</t>
  </si>
  <si>
    <t>CUBIERTA (BLOQUE 1) - SUMINISTRO</t>
  </si>
  <si>
    <t>UVS - 01</t>
  </si>
  <si>
    <t>Aireflex</t>
  </si>
  <si>
    <t>Imágenes Diagnosticas</t>
  </si>
  <si>
    <t>-</t>
  </si>
  <si>
    <t>8 + 13</t>
  </si>
  <si>
    <t>220 / 3 / 60</t>
  </si>
  <si>
    <t>UVS - 02</t>
  </si>
  <si>
    <t>Cuartos de recuperación</t>
  </si>
  <si>
    <t>8 + 15</t>
  </si>
  <si>
    <t>220 / 1 / 60</t>
  </si>
  <si>
    <t>UVS - 03</t>
  </si>
  <si>
    <t>Imagenologia</t>
  </si>
  <si>
    <t>SUBTOTAL</t>
  </si>
  <si>
    <t>CUBIERTA (BLOQUE 1) -AA</t>
  </si>
  <si>
    <t>UMA - 01</t>
  </si>
  <si>
    <t>Sala de Cirugia 1</t>
  </si>
  <si>
    <t>UMA - 02</t>
  </si>
  <si>
    <t>Sala de Cirugia 2</t>
  </si>
  <si>
    <t>UMA - 03</t>
  </si>
  <si>
    <t>Sala de Cirugia 3</t>
  </si>
  <si>
    <t>UMA - 09</t>
  </si>
  <si>
    <t>Corredor Ascéptico</t>
  </si>
  <si>
    <t>8 + 15 + 17</t>
  </si>
  <si>
    <t>UCA - 01</t>
  </si>
  <si>
    <t>UCA - 02</t>
  </si>
  <si>
    <t>UCA - 03</t>
  </si>
  <si>
    <t>UCA - 09</t>
  </si>
  <si>
    <t>UVE-01</t>
  </si>
  <si>
    <t>UVE-02</t>
  </si>
  <si>
    <t>UVE-03</t>
  </si>
  <si>
    <t>UVE-29</t>
  </si>
  <si>
    <t>UVE-04</t>
  </si>
  <si>
    <t>Recuperación</t>
  </si>
  <si>
    <t>UVE-05</t>
  </si>
  <si>
    <t xml:space="preserve">Baños imagenologia </t>
  </si>
  <si>
    <t>UVE-06</t>
  </si>
  <si>
    <t>CUBIERTA (BLOQUE 2) - SUMINISTRO</t>
  </si>
  <si>
    <t>UVS - 04</t>
  </si>
  <si>
    <t>Habitaciones</t>
  </si>
  <si>
    <t>UVS - 05</t>
  </si>
  <si>
    <t xml:space="preserve">Sala de recepción e información </t>
  </si>
  <si>
    <t>UVS - 06</t>
  </si>
  <si>
    <t>Zonas de descanso</t>
  </si>
  <si>
    <t>UVS - 07</t>
  </si>
  <si>
    <t>UVS - 08</t>
  </si>
  <si>
    <t>UVS - 09</t>
  </si>
  <si>
    <t>CUBIERTA (BLOQUE 2) -AA</t>
  </si>
  <si>
    <t>UMA - 04</t>
  </si>
  <si>
    <t>UCI adultos</t>
  </si>
  <si>
    <t>UMA - 05</t>
  </si>
  <si>
    <t>UCI Intermedio</t>
  </si>
  <si>
    <t>UMA - 06</t>
  </si>
  <si>
    <t>UCI Neonatal-UCI Intermedio</t>
  </si>
  <si>
    <t>UCA - 04</t>
  </si>
  <si>
    <t>UCA - 05</t>
  </si>
  <si>
    <t>UCA - 06</t>
  </si>
  <si>
    <t>CUBIERTA (BLOQUE 2) EXTRACCIÓN</t>
  </si>
  <si>
    <t>UVE-07</t>
  </si>
  <si>
    <t>Trabajo Sucio</t>
  </si>
  <si>
    <t>UVE-08</t>
  </si>
  <si>
    <t>UCI Pediatrica</t>
  </si>
  <si>
    <t>UVE-09</t>
  </si>
  <si>
    <t>UC Intermedia adultos</t>
  </si>
  <si>
    <t>UVE-10</t>
  </si>
  <si>
    <t>UCI Adulto</t>
  </si>
  <si>
    <t>UVE-11</t>
  </si>
  <si>
    <t>UVE-12</t>
  </si>
  <si>
    <t>Baños primer piso</t>
  </si>
  <si>
    <t>UVE-13</t>
  </si>
  <si>
    <t>Trabajo Sucio 1er piso</t>
  </si>
  <si>
    <t>UVE-14</t>
  </si>
  <si>
    <t>UVE-15</t>
  </si>
  <si>
    <t>Baños</t>
  </si>
  <si>
    <t>UVE-16</t>
  </si>
  <si>
    <t>UCI Neonatal</t>
  </si>
  <si>
    <t>UVE-17</t>
  </si>
  <si>
    <t>UVE-18</t>
  </si>
  <si>
    <t>UVE-19</t>
  </si>
  <si>
    <t>UVE-20</t>
  </si>
  <si>
    <t>UVE-21</t>
  </si>
  <si>
    <t>UVE-22</t>
  </si>
  <si>
    <t>CUBIERTA (BLOQUE 3) SUMINISTRO</t>
  </si>
  <si>
    <t>UVS - 10</t>
  </si>
  <si>
    <t>Terapia</t>
  </si>
  <si>
    <t>UVS - 11</t>
  </si>
  <si>
    <t>Area de docencia</t>
  </si>
  <si>
    <t>UVS - 12</t>
  </si>
  <si>
    <t>Area de atención de emergencias</t>
  </si>
  <si>
    <t>CUBIERTA (BLOQUE 3) AA</t>
  </si>
  <si>
    <t>UMA - 07</t>
  </si>
  <si>
    <t>Auditorio Piso 2</t>
  </si>
  <si>
    <t>UMA - 08</t>
  </si>
  <si>
    <t>Auditorio Piso 3</t>
  </si>
  <si>
    <t>UCA - 07</t>
  </si>
  <si>
    <t>AuditorioS</t>
  </si>
  <si>
    <t>CUBIERTA (BLOQUE 3) EXTRACCIÓN</t>
  </si>
  <si>
    <t>UVE-23</t>
  </si>
  <si>
    <t>Cuartos de aseo</t>
  </si>
  <si>
    <t>UVE-24</t>
  </si>
  <si>
    <t>UVE-25</t>
  </si>
  <si>
    <t>UVE-26</t>
  </si>
  <si>
    <t>UVE-27</t>
  </si>
  <si>
    <t>UVE-28</t>
  </si>
  <si>
    <t>CENTRAL DE SISTEMAS</t>
  </si>
  <si>
    <t>DATA-1/2</t>
  </si>
  <si>
    <t>Equipos de Precisión</t>
  </si>
  <si>
    <t>UMA - 10</t>
  </si>
  <si>
    <t>UCA - 10</t>
  </si>
  <si>
    <t>221 / 1 / 60</t>
  </si>
  <si>
    <t>T O T A L   B L O Q U E   1  (QUIRÚRGICO Y DE IMÁGENES DIAGNÓSTICAS)</t>
  </si>
  <si>
    <t>T O T A L   B L O Q U E   2  (SERVICIOS HOSPITALARIOS)</t>
  </si>
  <si>
    <t>T O T A L   B L O Q U E   3  (REHABILITACIÓN, DOCENCIA Y ADMÓN EMERGENCIAS)</t>
  </si>
  <si>
    <t>CUBIERTA (BLOQUE 1) - EXTRACCIÓN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</si>
</sst>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9" fontId="3" fillId="0" borderId="0" applyFill="0" applyBorder="0" applyProtection="0">
      <alignment horizontal="left" vertical="center"/>
    </xf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2" fontId="4" fillId="6" borderId="20" xfId="0" applyNumberFormat="1" applyFont="1" applyFill="1" applyBorder="1" applyAlignment="1">
      <alignment horizontal="center"/>
    </xf>
    <xf numFmtId="1" fontId="0" fillId="5" borderId="0" xfId="0" applyNumberFormat="1" applyFill="1"/>
    <xf numFmtId="1" fontId="0" fillId="3" borderId="0" xfId="0" applyNumberFormat="1" applyFill="1"/>
    <xf numFmtId="1" fontId="0" fillId="6" borderId="0" xfId="0" applyNumberFormat="1" applyFill="1"/>
    <xf numFmtId="0" fontId="0" fillId="7" borderId="0" xfId="0" applyFill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</cellXfs>
  <cellStyles count="2">
    <cellStyle name="BodyStyle" xfId="1" xr:uid="{E35E3AC3-C212-4014-BF22-B43B6C8A98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302E-C67F-4F60-A52D-0F8BCDD5A594}">
  <dimension ref="A1:T87"/>
  <sheetViews>
    <sheetView tabSelected="1" zoomScale="80" zoomScaleNormal="80" workbookViewId="0">
      <selection activeCell="N15" sqref="N15"/>
    </sheetView>
  </sheetViews>
  <sheetFormatPr baseColWidth="10" defaultRowHeight="14.4" x14ac:dyDescent="0.3"/>
  <cols>
    <col min="1" max="1" width="4.109375" customWidth="1"/>
    <col min="2" max="2" width="5.6640625" customWidth="1"/>
    <col min="3" max="3" width="9.88671875" customWidth="1"/>
    <col min="4" max="4" width="18.88671875" hidden="1" customWidth="1"/>
    <col min="5" max="5" width="34.109375" customWidth="1"/>
    <col min="6" max="7" width="10.5546875" customWidth="1"/>
    <col min="8" max="8" width="8.44140625" style="1" customWidth="1"/>
    <col min="9" max="9" width="15.109375" style="1" customWidth="1"/>
    <col min="10" max="10" width="12.5546875" customWidth="1"/>
    <col min="11" max="11" width="15.109375" customWidth="1"/>
    <col min="12" max="12" width="11.109375" customWidth="1"/>
    <col min="13" max="13" width="3.44140625" customWidth="1"/>
    <col min="14" max="14" width="26.109375" bestFit="1" customWidth="1"/>
    <col min="15" max="15" width="13.88671875" bestFit="1" customWidth="1"/>
    <col min="16" max="16" width="10" bestFit="1" customWidth="1"/>
  </cols>
  <sheetData>
    <row r="1" spans="1:20" ht="15" thickBot="1" x14ac:dyDescent="0.35"/>
    <row r="2" spans="1:20" ht="15" customHeight="1" x14ac:dyDescent="0.3">
      <c r="B2" s="31" t="s">
        <v>0</v>
      </c>
      <c r="C2" s="33" t="s">
        <v>1</v>
      </c>
      <c r="D2" s="33" t="s">
        <v>2</v>
      </c>
      <c r="E2" s="33" t="s">
        <v>3</v>
      </c>
      <c r="F2" s="35" t="s">
        <v>4</v>
      </c>
      <c r="G2" s="36"/>
      <c r="H2" s="37"/>
      <c r="I2" s="33" t="s">
        <v>5</v>
      </c>
      <c r="J2" s="14" t="s">
        <v>6</v>
      </c>
      <c r="K2" s="14" t="s">
        <v>7</v>
      </c>
      <c r="L2" s="18" t="s">
        <v>8</v>
      </c>
      <c r="Q2" s="46"/>
      <c r="R2" s="46"/>
      <c r="S2" s="46"/>
      <c r="T2" s="46"/>
    </row>
    <row r="3" spans="1:20" ht="15" thickBot="1" x14ac:dyDescent="0.35">
      <c r="B3" s="32"/>
      <c r="C3" s="34"/>
      <c r="D3" s="34"/>
      <c r="E3" s="34"/>
      <c r="F3" s="2" t="s">
        <v>9</v>
      </c>
      <c r="G3" s="3" t="s">
        <v>10</v>
      </c>
      <c r="H3" s="4" t="s">
        <v>11</v>
      </c>
      <c r="I3" s="34"/>
      <c r="J3" s="15" t="s">
        <v>12</v>
      </c>
      <c r="K3" s="15" t="s">
        <v>13</v>
      </c>
      <c r="L3" s="17" t="s">
        <v>14</v>
      </c>
      <c r="Q3" s="5"/>
      <c r="R3" s="46"/>
      <c r="S3" s="46"/>
      <c r="T3" s="46"/>
    </row>
    <row r="4" spans="1:20" x14ac:dyDescent="0.3">
      <c r="A4" s="6"/>
      <c r="B4" s="40" t="s">
        <v>15</v>
      </c>
      <c r="C4" s="41"/>
      <c r="D4" s="41"/>
      <c r="E4" s="41"/>
      <c r="F4" s="41"/>
      <c r="G4" s="41"/>
      <c r="H4" s="41"/>
      <c r="I4" s="41"/>
      <c r="J4" s="41"/>
      <c r="K4" s="41"/>
      <c r="L4" s="42"/>
      <c r="M4" s="6"/>
    </row>
    <row r="5" spans="1:20" x14ac:dyDescent="0.3">
      <c r="A5" s="6"/>
      <c r="B5" s="7">
        <v>1</v>
      </c>
      <c r="C5" s="8" t="s">
        <v>16</v>
      </c>
      <c r="D5" s="8" t="s">
        <v>17</v>
      </c>
      <c r="E5" s="9" t="s">
        <v>18</v>
      </c>
      <c r="F5" s="9"/>
      <c r="G5" s="16">
        <v>3160</v>
      </c>
      <c r="H5" s="10">
        <v>0.7</v>
      </c>
      <c r="I5" s="8" t="s">
        <v>20</v>
      </c>
      <c r="J5" s="8">
        <v>7.5</v>
      </c>
      <c r="K5" s="8" t="s">
        <v>21</v>
      </c>
      <c r="L5" s="19">
        <f>+J5*220*1.732/1000</f>
        <v>2.8578000000000001</v>
      </c>
      <c r="M5" s="26"/>
    </row>
    <row r="6" spans="1:20" x14ac:dyDescent="0.3">
      <c r="A6" s="6"/>
      <c r="B6" s="7">
        <v>2</v>
      </c>
      <c r="C6" s="8" t="s">
        <v>22</v>
      </c>
      <c r="D6" s="8" t="s">
        <v>17</v>
      </c>
      <c r="E6" s="9" t="s">
        <v>23</v>
      </c>
      <c r="F6" s="9"/>
      <c r="G6" s="28">
        <v>1030</v>
      </c>
      <c r="H6" s="10">
        <v>0.7</v>
      </c>
      <c r="I6" s="8" t="s">
        <v>24</v>
      </c>
      <c r="J6" s="8">
        <v>4</v>
      </c>
      <c r="K6" s="8" t="s">
        <v>25</v>
      </c>
      <c r="L6" s="19">
        <f>+J6*220/1000</f>
        <v>0.88</v>
      </c>
      <c r="M6" s="26"/>
    </row>
    <row r="7" spans="1:20" x14ac:dyDescent="0.3">
      <c r="A7" s="6"/>
      <c r="B7" s="7">
        <v>3</v>
      </c>
      <c r="C7" s="8" t="s">
        <v>26</v>
      </c>
      <c r="D7" s="8" t="s">
        <v>17</v>
      </c>
      <c r="E7" s="9" t="s">
        <v>27</v>
      </c>
      <c r="F7" s="9"/>
      <c r="G7" s="16">
        <v>1960</v>
      </c>
      <c r="H7" s="10">
        <v>0.7</v>
      </c>
      <c r="I7" s="8" t="s">
        <v>20</v>
      </c>
      <c r="J7" s="8">
        <v>5.6</v>
      </c>
      <c r="K7" s="8" t="s">
        <v>21</v>
      </c>
      <c r="L7" s="19">
        <f t="shared" ref="L7" si="0">+J7*220*1.732/1000</f>
        <v>2.1338240000000002</v>
      </c>
      <c r="M7" s="26"/>
    </row>
    <row r="8" spans="1:20" ht="15" thickBot="1" x14ac:dyDescent="0.35">
      <c r="A8" s="6"/>
      <c r="B8" s="38" t="s">
        <v>28</v>
      </c>
      <c r="C8" s="39"/>
      <c r="D8" s="39"/>
      <c r="E8" s="39"/>
      <c r="F8" s="39"/>
      <c r="G8" s="39"/>
      <c r="H8" s="39"/>
      <c r="I8" s="39"/>
      <c r="J8" s="39"/>
      <c r="K8" s="39"/>
      <c r="L8" s="20">
        <f>SUM(L5:L7)</f>
        <v>5.8716240000000006</v>
      </c>
      <c r="M8" s="26"/>
    </row>
    <row r="9" spans="1:20" x14ac:dyDescent="0.3">
      <c r="A9" s="6"/>
      <c r="B9" s="43" t="s">
        <v>29</v>
      </c>
      <c r="C9" s="44"/>
      <c r="D9" s="44"/>
      <c r="E9" s="44"/>
      <c r="F9" s="44"/>
      <c r="G9" s="44"/>
      <c r="H9" s="44"/>
      <c r="I9" s="44"/>
      <c r="J9" s="44"/>
      <c r="K9" s="44"/>
      <c r="L9" s="45"/>
      <c r="M9" s="26"/>
    </row>
    <row r="10" spans="1:20" x14ac:dyDescent="0.3">
      <c r="A10" s="6"/>
      <c r="B10" s="7">
        <v>1</v>
      </c>
      <c r="C10" s="8" t="s">
        <v>30</v>
      </c>
      <c r="D10" s="8" t="s">
        <v>17</v>
      </c>
      <c r="E10" s="9" t="s">
        <v>31</v>
      </c>
      <c r="F10" s="9">
        <v>30</v>
      </c>
      <c r="G10" s="16">
        <v>950</v>
      </c>
      <c r="H10" s="10">
        <v>1.5</v>
      </c>
      <c r="I10" s="8" t="s">
        <v>24</v>
      </c>
      <c r="J10" s="8">
        <v>4</v>
      </c>
      <c r="K10" s="8" t="s">
        <v>25</v>
      </c>
      <c r="L10" s="21">
        <f t="shared" ref="L10:L19" si="1">+J10*220/1000</f>
        <v>0.88</v>
      </c>
      <c r="M10" s="26"/>
    </row>
    <row r="11" spans="1:20" x14ac:dyDescent="0.3">
      <c r="A11" s="6"/>
      <c r="B11" s="7">
        <v>2</v>
      </c>
      <c r="C11" s="8" t="s">
        <v>32</v>
      </c>
      <c r="D11" s="8" t="s">
        <v>17</v>
      </c>
      <c r="E11" s="9" t="s">
        <v>33</v>
      </c>
      <c r="F11" s="9">
        <v>30</v>
      </c>
      <c r="G11" s="16">
        <v>950</v>
      </c>
      <c r="H11" s="10">
        <v>1.5</v>
      </c>
      <c r="I11" s="8" t="s">
        <v>24</v>
      </c>
      <c r="J11" s="8">
        <v>4</v>
      </c>
      <c r="K11" s="8" t="s">
        <v>25</v>
      </c>
      <c r="L11" s="21">
        <f t="shared" si="1"/>
        <v>0.88</v>
      </c>
      <c r="M11" s="26"/>
    </row>
    <row r="12" spans="1:20" x14ac:dyDescent="0.3">
      <c r="A12" s="6"/>
      <c r="B12" s="7">
        <v>3</v>
      </c>
      <c r="C12" s="8" t="s">
        <v>34</v>
      </c>
      <c r="D12" s="8" t="s">
        <v>17</v>
      </c>
      <c r="E12" s="9" t="s">
        <v>35</v>
      </c>
      <c r="F12" s="9">
        <v>30</v>
      </c>
      <c r="G12" s="16">
        <v>950</v>
      </c>
      <c r="H12" s="10">
        <v>1.5</v>
      </c>
      <c r="I12" s="8" t="s">
        <v>24</v>
      </c>
      <c r="J12" s="8">
        <v>4</v>
      </c>
      <c r="K12" s="8" t="s">
        <v>25</v>
      </c>
      <c r="L12" s="21">
        <f t="shared" si="1"/>
        <v>0.88</v>
      </c>
      <c r="M12" s="26"/>
    </row>
    <row r="13" spans="1:20" x14ac:dyDescent="0.3">
      <c r="A13" s="6"/>
      <c r="B13" s="7">
        <v>4</v>
      </c>
      <c r="C13" s="8" t="s">
        <v>36</v>
      </c>
      <c r="D13" s="8" t="s">
        <v>17</v>
      </c>
      <c r="E13" s="9" t="s">
        <v>37</v>
      </c>
      <c r="F13" s="9">
        <v>30</v>
      </c>
      <c r="G13" s="28">
        <v>630</v>
      </c>
      <c r="H13" s="10">
        <v>0.7</v>
      </c>
      <c r="I13" s="8" t="s">
        <v>38</v>
      </c>
      <c r="J13" s="8">
        <v>4</v>
      </c>
      <c r="K13" s="8" t="s">
        <v>25</v>
      </c>
      <c r="L13" s="21">
        <f t="shared" si="1"/>
        <v>0.88</v>
      </c>
      <c r="M13" s="26"/>
    </row>
    <row r="14" spans="1:20" x14ac:dyDescent="0.3">
      <c r="A14" s="6"/>
      <c r="B14" s="7">
        <v>5</v>
      </c>
      <c r="C14" s="8" t="s">
        <v>122</v>
      </c>
      <c r="D14" s="8" t="s">
        <v>17</v>
      </c>
      <c r="E14" s="9" t="s">
        <v>27</v>
      </c>
      <c r="F14" s="9">
        <v>30</v>
      </c>
      <c r="G14" s="16">
        <v>880</v>
      </c>
      <c r="H14" s="10">
        <v>0.7</v>
      </c>
      <c r="I14" s="8" t="s">
        <v>20</v>
      </c>
      <c r="J14" s="8">
        <v>4</v>
      </c>
      <c r="K14" s="8" t="s">
        <v>124</v>
      </c>
      <c r="L14" s="21">
        <f t="shared" ref="L14" si="2">+J14*220/1000</f>
        <v>0.88</v>
      </c>
      <c r="M14" s="26"/>
    </row>
    <row r="15" spans="1:20" x14ac:dyDescent="0.3">
      <c r="A15" s="6"/>
      <c r="B15" s="7">
        <v>1</v>
      </c>
      <c r="C15" s="8" t="s">
        <v>39</v>
      </c>
      <c r="D15" s="8" t="s">
        <v>17</v>
      </c>
      <c r="E15" s="9" t="s">
        <v>31</v>
      </c>
      <c r="F15" s="9">
        <v>40</v>
      </c>
      <c r="G15" s="16"/>
      <c r="H15" s="10"/>
      <c r="I15" s="8"/>
      <c r="J15" s="8">
        <v>13.5</v>
      </c>
      <c r="K15" s="8" t="s">
        <v>25</v>
      </c>
      <c r="L15" s="21">
        <f t="shared" si="1"/>
        <v>2.97</v>
      </c>
      <c r="M15" s="26"/>
    </row>
    <row r="16" spans="1:20" x14ac:dyDescent="0.3">
      <c r="A16" s="6"/>
      <c r="B16" s="7">
        <v>2</v>
      </c>
      <c r="C16" s="8" t="s">
        <v>40</v>
      </c>
      <c r="D16" s="8" t="s">
        <v>17</v>
      </c>
      <c r="E16" s="9" t="s">
        <v>33</v>
      </c>
      <c r="F16" s="9">
        <v>40</v>
      </c>
      <c r="G16" s="16"/>
      <c r="H16" s="10"/>
      <c r="I16" s="8"/>
      <c r="J16" s="8">
        <v>13.5</v>
      </c>
      <c r="K16" s="8" t="s">
        <v>25</v>
      </c>
      <c r="L16" s="21">
        <f t="shared" si="1"/>
        <v>2.97</v>
      </c>
      <c r="M16" s="26"/>
    </row>
    <row r="17" spans="1:13" x14ac:dyDescent="0.3">
      <c r="A17" s="6"/>
      <c r="B17" s="7">
        <v>3</v>
      </c>
      <c r="C17" s="8" t="s">
        <v>41</v>
      </c>
      <c r="D17" s="8" t="s">
        <v>17</v>
      </c>
      <c r="E17" s="9" t="s">
        <v>35</v>
      </c>
      <c r="F17" s="9">
        <v>40</v>
      </c>
      <c r="G17" s="16"/>
      <c r="H17" s="10"/>
      <c r="I17" s="8"/>
      <c r="J17" s="8">
        <v>13.5</v>
      </c>
      <c r="K17" s="8" t="s">
        <v>25</v>
      </c>
      <c r="L17" s="21">
        <f t="shared" si="1"/>
        <v>2.97</v>
      </c>
      <c r="M17" s="26"/>
    </row>
    <row r="18" spans="1:13" x14ac:dyDescent="0.3">
      <c r="A18" s="6"/>
      <c r="B18" s="7">
        <v>4</v>
      </c>
      <c r="C18" s="8" t="s">
        <v>42</v>
      </c>
      <c r="D18" s="8" t="s">
        <v>17</v>
      </c>
      <c r="E18" s="9" t="s">
        <v>37</v>
      </c>
      <c r="F18" s="9">
        <v>40</v>
      </c>
      <c r="G18" s="16"/>
      <c r="H18" s="10"/>
      <c r="I18" s="8"/>
      <c r="J18" s="8">
        <v>13.5</v>
      </c>
      <c r="K18" s="8" t="s">
        <v>25</v>
      </c>
      <c r="L18" s="21">
        <f t="shared" ref="L18" si="3">+J18*220/1000</f>
        <v>2.97</v>
      </c>
      <c r="M18" s="26"/>
    </row>
    <row r="19" spans="1:13" x14ac:dyDescent="0.3">
      <c r="A19" s="6"/>
      <c r="B19" s="7">
        <v>5</v>
      </c>
      <c r="C19" s="8" t="s">
        <v>123</v>
      </c>
      <c r="D19" s="8" t="s">
        <v>17</v>
      </c>
      <c r="E19" s="9" t="s">
        <v>27</v>
      </c>
      <c r="F19" s="9">
        <v>40</v>
      </c>
      <c r="G19" s="16"/>
      <c r="H19" s="10"/>
      <c r="I19" s="8"/>
      <c r="J19" s="8">
        <v>13.5</v>
      </c>
      <c r="K19" s="8" t="s">
        <v>25</v>
      </c>
      <c r="L19" s="21">
        <f t="shared" si="1"/>
        <v>2.97</v>
      </c>
      <c r="M19" s="26"/>
    </row>
    <row r="20" spans="1:13" ht="15" thickBot="1" x14ac:dyDescent="0.35">
      <c r="A20" s="6"/>
      <c r="B20" s="38" t="s">
        <v>28</v>
      </c>
      <c r="C20" s="39"/>
      <c r="D20" s="39"/>
      <c r="E20" s="39"/>
      <c r="F20" s="39"/>
      <c r="G20" s="39"/>
      <c r="H20" s="39"/>
      <c r="I20" s="39"/>
      <c r="J20" s="39"/>
      <c r="K20" s="39"/>
      <c r="L20" s="20">
        <f>SUM(L10:L19)</f>
        <v>19.25</v>
      </c>
      <c r="M20" s="26"/>
    </row>
    <row r="21" spans="1:13" x14ac:dyDescent="0.3">
      <c r="A21" s="6"/>
      <c r="B21" s="43" t="s">
        <v>128</v>
      </c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6"/>
    </row>
    <row r="22" spans="1:13" x14ac:dyDescent="0.3">
      <c r="A22" s="6"/>
      <c r="B22" s="7">
        <v>1</v>
      </c>
      <c r="C22" s="8" t="s">
        <v>43</v>
      </c>
      <c r="D22" s="8" t="s">
        <v>17</v>
      </c>
      <c r="E22" s="9" t="s">
        <v>31</v>
      </c>
      <c r="F22" s="9"/>
      <c r="G22" s="28">
        <v>950</v>
      </c>
      <c r="H22" s="10">
        <v>0.7</v>
      </c>
      <c r="I22" s="8" t="s">
        <v>38</v>
      </c>
      <c r="J22" s="8">
        <v>4</v>
      </c>
      <c r="K22" s="8" t="s">
        <v>25</v>
      </c>
      <c r="L22" s="21">
        <f t="shared" ref="L22:L27" si="4">+J22*220/1000</f>
        <v>0.88</v>
      </c>
      <c r="M22" s="26"/>
    </row>
    <row r="23" spans="1:13" x14ac:dyDescent="0.3">
      <c r="A23" s="6"/>
      <c r="B23" s="7">
        <v>2</v>
      </c>
      <c r="C23" s="8" t="s">
        <v>44</v>
      </c>
      <c r="D23" s="8" t="s">
        <v>17</v>
      </c>
      <c r="E23" s="9" t="s">
        <v>33</v>
      </c>
      <c r="F23" s="9"/>
      <c r="G23" s="28">
        <v>950</v>
      </c>
      <c r="H23" s="10">
        <v>0.7</v>
      </c>
      <c r="I23" s="8" t="s">
        <v>38</v>
      </c>
      <c r="J23" s="8">
        <v>4</v>
      </c>
      <c r="K23" s="8" t="s">
        <v>25</v>
      </c>
      <c r="L23" s="21">
        <f t="shared" si="4"/>
        <v>0.88</v>
      </c>
      <c r="M23" s="26"/>
    </row>
    <row r="24" spans="1:13" x14ac:dyDescent="0.3">
      <c r="A24" s="6"/>
      <c r="B24" s="7">
        <v>3</v>
      </c>
      <c r="C24" s="8" t="s">
        <v>45</v>
      </c>
      <c r="D24" s="8" t="s">
        <v>17</v>
      </c>
      <c r="E24" s="9" t="s">
        <v>35</v>
      </c>
      <c r="F24" s="9"/>
      <c r="G24" s="28">
        <v>950</v>
      </c>
      <c r="H24" s="10">
        <v>0.7</v>
      </c>
      <c r="I24" s="8" t="s">
        <v>38</v>
      </c>
      <c r="J24" s="8">
        <v>4</v>
      </c>
      <c r="K24" s="8" t="s">
        <v>25</v>
      </c>
      <c r="L24" s="21">
        <f t="shared" si="4"/>
        <v>0.88</v>
      </c>
      <c r="M24" s="26"/>
    </row>
    <row r="25" spans="1:13" x14ac:dyDescent="0.3">
      <c r="A25" s="6"/>
      <c r="B25" s="7">
        <v>4</v>
      </c>
      <c r="C25" s="8" t="s">
        <v>46</v>
      </c>
      <c r="D25" s="8" t="s">
        <v>17</v>
      </c>
      <c r="E25" s="9" t="s">
        <v>37</v>
      </c>
      <c r="F25" s="9"/>
      <c r="G25" s="16">
        <v>570</v>
      </c>
      <c r="H25" s="10">
        <v>0.7</v>
      </c>
      <c r="I25" s="8" t="s">
        <v>38</v>
      </c>
      <c r="J25" s="8">
        <v>4</v>
      </c>
      <c r="K25" s="8" t="s">
        <v>25</v>
      </c>
      <c r="L25" s="21">
        <f t="shared" si="4"/>
        <v>0.88</v>
      </c>
      <c r="M25" s="26"/>
    </row>
    <row r="26" spans="1:13" x14ac:dyDescent="0.3">
      <c r="A26" s="6"/>
      <c r="B26" s="7">
        <v>5</v>
      </c>
      <c r="C26" s="8" t="s">
        <v>47</v>
      </c>
      <c r="D26" s="8" t="s">
        <v>17</v>
      </c>
      <c r="E26" s="9" t="s">
        <v>48</v>
      </c>
      <c r="F26" s="9"/>
      <c r="G26" s="28">
        <v>940</v>
      </c>
      <c r="H26" s="10">
        <v>0.7</v>
      </c>
      <c r="I26" s="8" t="s">
        <v>19</v>
      </c>
      <c r="J26" s="8">
        <v>4</v>
      </c>
      <c r="K26" s="8" t="s">
        <v>25</v>
      </c>
      <c r="L26" s="21">
        <f t="shared" si="4"/>
        <v>0.88</v>
      </c>
      <c r="M26" s="26"/>
    </row>
    <row r="27" spans="1:13" x14ac:dyDescent="0.3">
      <c r="A27" s="6"/>
      <c r="B27" s="7">
        <v>6</v>
      </c>
      <c r="C27" s="8" t="s">
        <v>49</v>
      </c>
      <c r="D27" s="8" t="s">
        <v>17</v>
      </c>
      <c r="E27" s="9" t="s">
        <v>50</v>
      </c>
      <c r="F27" s="9"/>
      <c r="G27" s="16">
        <v>1890</v>
      </c>
      <c r="H27" s="10">
        <v>0.7</v>
      </c>
      <c r="I27" s="8" t="s">
        <v>19</v>
      </c>
      <c r="J27" s="8">
        <v>5.5</v>
      </c>
      <c r="K27" s="8" t="s">
        <v>25</v>
      </c>
      <c r="L27" s="21">
        <f t="shared" si="4"/>
        <v>1.21</v>
      </c>
      <c r="M27" s="26"/>
    </row>
    <row r="28" spans="1:13" x14ac:dyDescent="0.3">
      <c r="A28" s="6"/>
      <c r="B28" s="11">
        <v>7</v>
      </c>
      <c r="C28" s="8" t="s">
        <v>51</v>
      </c>
      <c r="D28" s="8" t="s">
        <v>17</v>
      </c>
      <c r="E28" s="9" t="s">
        <v>27</v>
      </c>
      <c r="F28" s="9"/>
      <c r="G28" s="16">
        <v>5670</v>
      </c>
      <c r="H28" s="10">
        <v>0.7</v>
      </c>
      <c r="I28" s="8" t="s">
        <v>19</v>
      </c>
      <c r="J28" s="8">
        <v>4.5</v>
      </c>
      <c r="K28" s="8" t="s">
        <v>21</v>
      </c>
      <c r="L28" s="19">
        <f t="shared" ref="L28" si="5">+J28*220*1.732/1000</f>
        <v>1.71468</v>
      </c>
      <c r="M28" s="26"/>
    </row>
    <row r="29" spans="1:13" x14ac:dyDescent="0.3">
      <c r="A29" s="6"/>
      <c r="B29" s="38" t="s">
        <v>28</v>
      </c>
      <c r="C29" s="39"/>
      <c r="D29" s="39"/>
      <c r="E29" s="39"/>
      <c r="F29" s="39"/>
      <c r="G29" s="39"/>
      <c r="H29" s="39"/>
      <c r="I29" s="39"/>
      <c r="J29" s="39"/>
      <c r="K29" s="39"/>
      <c r="L29" s="20">
        <f>SUM(L22:L28)</f>
        <v>7.3246800000000007</v>
      </c>
      <c r="M29" s="26"/>
    </row>
    <row r="30" spans="1:13" ht="16.2" thickBot="1" x14ac:dyDescent="0.35">
      <c r="A30" s="6"/>
      <c r="B30" s="47" t="s">
        <v>125</v>
      </c>
      <c r="C30" s="48"/>
      <c r="D30" s="48"/>
      <c r="E30" s="48"/>
      <c r="F30" s="48"/>
      <c r="G30" s="48"/>
      <c r="H30" s="48"/>
      <c r="I30" s="48"/>
      <c r="J30" s="48"/>
      <c r="K30" s="48"/>
      <c r="L30" s="22">
        <f>+L29+L20+L8</f>
        <v>32.446303999999998</v>
      </c>
      <c r="M30" s="26"/>
    </row>
    <row r="31" spans="1:13" ht="15" customHeight="1" x14ac:dyDescent="0.3">
      <c r="A31" s="12"/>
      <c r="B31" s="43" t="s">
        <v>52</v>
      </c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5"/>
    </row>
    <row r="32" spans="1:13" x14ac:dyDescent="0.3">
      <c r="A32" s="12"/>
      <c r="B32" s="7"/>
      <c r="C32" s="8" t="s">
        <v>53</v>
      </c>
      <c r="D32" s="8" t="s">
        <v>17</v>
      </c>
      <c r="E32" s="16" t="s">
        <v>54</v>
      </c>
      <c r="F32" s="9"/>
      <c r="G32" s="16">
        <v>1050</v>
      </c>
      <c r="H32" s="10">
        <v>0.7</v>
      </c>
      <c r="I32" s="8" t="s">
        <v>20</v>
      </c>
      <c r="J32" s="8">
        <v>4</v>
      </c>
      <c r="K32" s="8" t="s">
        <v>25</v>
      </c>
      <c r="L32" s="21">
        <f t="shared" ref="L32:L34" si="6">+J32*220/1000</f>
        <v>0.88</v>
      </c>
      <c r="M32" s="25"/>
    </row>
    <row r="33" spans="1:13" x14ac:dyDescent="0.3">
      <c r="A33" s="12"/>
      <c r="B33" s="7"/>
      <c r="C33" s="8" t="s">
        <v>55</v>
      </c>
      <c r="D33" s="8" t="s">
        <v>17</v>
      </c>
      <c r="E33" s="9" t="s">
        <v>56</v>
      </c>
      <c r="F33" s="9"/>
      <c r="G33" s="16">
        <v>1380</v>
      </c>
      <c r="H33" s="10">
        <v>0.7</v>
      </c>
      <c r="I33" s="8" t="s">
        <v>20</v>
      </c>
      <c r="J33" s="8">
        <v>4</v>
      </c>
      <c r="K33" s="8" t="s">
        <v>25</v>
      </c>
      <c r="L33" s="21">
        <f t="shared" si="6"/>
        <v>0.88</v>
      </c>
      <c r="M33" s="25"/>
    </row>
    <row r="34" spans="1:13" x14ac:dyDescent="0.3">
      <c r="A34" s="12"/>
      <c r="B34" s="7"/>
      <c r="C34" s="8" t="s">
        <v>57</v>
      </c>
      <c r="D34" s="8" t="s">
        <v>17</v>
      </c>
      <c r="E34" s="9" t="s">
        <v>58</v>
      </c>
      <c r="F34" s="9"/>
      <c r="G34" s="16">
        <v>1440</v>
      </c>
      <c r="H34" s="10">
        <v>0.7</v>
      </c>
      <c r="I34" s="8" t="s">
        <v>20</v>
      </c>
      <c r="J34" s="8">
        <v>4</v>
      </c>
      <c r="K34" s="8" t="s">
        <v>25</v>
      </c>
      <c r="L34" s="21">
        <f t="shared" si="6"/>
        <v>0.88</v>
      </c>
      <c r="M34" s="25"/>
    </row>
    <row r="35" spans="1:13" x14ac:dyDescent="0.3">
      <c r="A35" s="12"/>
      <c r="B35" s="7"/>
      <c r="C35" s="8" t="s">
        <v>59</v>
      </c>
      <c r="D35" s="8" t="s">
        <v>17</v>
      </c>
      <c r="E35" s="9" t="s">
        <v>56</v>
      </c>
      <c r="F35" s="9"/>
      <c r="G35" s="16">
        <v>2160</v>
      </c>
      <c r="H35" s="10">
        <v>0.7</v>
      </c>
      <c r="I35" s="8" t="s">
        <v>20</v>
      </c>
      <c r="J35" s="8">
        <v>5.6</v>
      </c>
      <c r="K35" s="8" t="s">
        <v>21</v>
      </c>
      <c r="L35" s="19">
        <f t="shared" ref="L35:L36" si="7">+J35*220*1.732/1000</f>
        <v>2.1338240000000002</v>
      </c>
      <c r="M35" s="25"/>
    </row>
    <row r="36" spans="1:13" x14ac:dyDescent="0.3">
      <c r="A36" s="12"/>
      <c r="B36" s="7"/>
      <c r="C36" s="8" t="s">
        <v>60</v>
      </c>
      <c r="D36" s="8" t="s">
        <v>17</v>
      </c>
      <c r="E36" s="16" t="s">
        <v>54</v>
      </c>
      <c r="F36" s="9"/>
      <c r="G36" s="16">
        <v>3100</v>
      </c>
      <c r="H36" s="10">
        <v>0.7</v>
      </c>
      <c r="I36" s="8" t="s">
        <v>20</v>
      </c>
      <c r="J36" s="8">
        <v>7.5</v>
      </c>
      <c r="K36" s="8" t="s">
        <v>21</v>
      </c>
      <c r="L36" s="19">
        <f t="shared" si="7"/>
        <v>2.8578000000000001</v>
      </c>
      <c r="M36" s="25"/>
    </row>
    <row r="37" spans="1:13" x14ac:dyDescent="0.3">
      <c r="A37" s="12"/>
      <c r="B37" s="11"/>
      <c r="C37" s="8" t="s">
        <v>61</v>
      </c>
      <c r="D37" s="8" t="s">
        <v>17</v>
      </c>
      <c r="E37" s="16" t="s">
        <v>54</v>
      </c>
      <c r="F37" s="9"/>
      <c r="G37" s="16">
        <v>700</v>
      </c>
      <c r="H37" s="10">
        <v>0.7</v>
      </c>
      <c r="I37" s="8" t="s">
        <v>20</v>
      </c>
      <c r="J37" s="8">
        <v>4</v>
      </c>
      <c r="K37" s="8" t="s">
        <v>25</v>
      </c>
      <c r="L37" s="21">
        <f>+J37*220/1000</f>
        <v>0.88</v>
      </c>
      <c r="M37" s="25"/>
    </row>
    <row r="38" spans="1:13" ht="15" thickBot="1" x14ac:dyDescent="0.35">
      <c r="A38" s="12"/>
      <c r="B38" s="38" t="s">
        <v>28</v>
      </c>
      <c r="C38" s="39"/>
      <c r="D38" s="39"/>
      <c r="E38" s="39"/>
      <c r="F38" s="39"/>
      <c r="G38" s="39"/>
      <c r="H38" s="39"/>
      <c r="I38" s="39"/>
      <c r="J38" s="39"/>
      <c r="K38" s="39"/>
      <c r="L38" s="20">
        <f>SUM(L32:L37)</f>
        <v>8.5116240000000012</v>
      </c>
      <c r="M38" s="25"/>
    </row>
    <row r="39" spans="1:13" x14ac:dyDescent="0.3">
      <c r="A39" s="12"/>
      <c r="B39" s="43" t="s">
        <v>62</v>
      </c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5"/>
    </row>
    <row r="40" spans="1:13" x14ac:dyDescent="0.3">
      <c r="A40" s="12"/>
      <c r="B40" s="7"/>
      <c r="C40" s="8" t="s">
        <v>63</v>
      </c>
      <c r="D40" s="8" t="s">
        <v>17</v>
      </c>
      <c r="E40" s="9" t="s">
        <v>64</v>
      </c>
      <c r="F40" s="9">
        <v>160</v>
      </c>
      <c r="G40" s="16">
        <v>5280</v>
      </c>
      <c r="H40" s="10">
        <v>0.7</v>
      </c>
      <c r="I40" s="8" t="s">
        <v>38</v>
      </c>
      <c r="J40" s="8">
        <v>15</v>
      </c>
      <c r="K40" s="8" t="s">
        <v>21</v>
      </c>
      <c r="L40" s="19">
        <f t="shared" ref="L40:L45" si="8">+J40*220*1.732/1000</f>
        <v>5.7156000000000002</v>
      </c>
      <c r="M40" s="25"/>
    </row>
    <row r="41" spans="1:13" x14ac:dyDescent="0.3">
      <c r="A41" s="12"/>
      <c r="B41" s="7"/>
      <c r="C41" s="8" t="s">
        <v>65</v>
      </c>
      <c r="D41" s="8" t="s">
        <v>17</v>
      </c>
      <c r="E41" s="9" t="s">
        <v>66</v>
      </c>
      <c r="F41" s="9">
        <v>80</v>
      </c>
      <c r="G41" s="16">
        <v>2600</v>
      </c>
      <c r="H41" s="10">
        <v>0.7</v>
      </c>
      <c r="I41" s="8" t="s">
        <v>24</v>
      </c>
      <c r="J41" s="8">
        <v>7.5</v>
      </c>
      <c r="K41" s="8" t="s">
        <v>21</v>
      </c>
      <c r="L41" s="19">
        <f t="shared" si="8"/>
        <v>2.8578000000000001</v>
      </c>
      <c r="M41" s="25"/>
    </row>
    <row r="42" spans="1:13" x14ac:dyDescent="0.3">
      <c r="A42" s="12"/>
      <c r="B42" s="7"/>
      <c r="C42" s="8" t="s">
        <v>67</v>
      </c>
      <c r="D42" s="8" t="s">
        <v>17</v>
      </c>
      <c r="E42" s="9" t="s">
        <v>68</v>
      </c>
      <c r="F42" s="9">
        <v>220</v>
      </c>
      <c r="G42" s="16">
        <v>7280</v>
      </c>
      <c r="H42" s="10">
        <v>0.7</v>
      </c>
      <c r="I42" s="8" t="s">
        <v>38</v>
      </c>
      <c r="J42" s="8">
        <v>22.5</v>
      </c>
      <c r="K42" s="8" t="s">
        <v>21</v>
      </c>
      <c r="L42" s="19">
        <f t="shared" si="8"/>
        <v>8.5733999999999995</v>
      </c>
      <c r="M42" s="25"/>
    </row>
    <row r="43" spans="1:13" x14ac:dyDescent="0.3">
      <c r="A43" s="12"/>
      <c r="B43" s="7"/>
      <c r="C43" s="8" t="s">
        <v>69</v>
      </c>
      <c r="D43" s="8" t="s">
        <v>17</v>
      </c>
      <c r="E43" s="9" t="s">
        <v>64</v>
      </c>
      <c r="F43" s="9">
        <v>160</v>
      </c>
      <c r="G43" s="16"/>
      <c r="H43" s="10"/>
      <c r="I43" s="8"/>
      <c r="J43" s="8">
        <v>31</v>
      </c>
      <c r="K43" s="8" t="s">
        <v>21</v>
      </c>
      <c r="L43" s="19">
        <f t="shared" si="8"/>
        <v>11.812239999999999</v>
      </c>
      <c r="M43" s="25"/>
    </row>
    <row r="44" spans="1:13" x14ac:dyDescent="0.3">
      <c r="A44" s="12"/>
      <c r="B44" s="7"/>
      <c r="C44" s="8" t="s">
        <v>70</v>
      </c>
      <c r="D44" s="8" t="s">
        <v>17</v>
      </c>
      <c r="E44" s="9" t="s">
        <v>66</v>
      </c>
      <c r="F44" s="9">
        <v>80</v>
      </c>
      <c r="G44" s="16"/>
      <c r="H44" s="10"/>
      <c r="I44" s="8"/>
      <c r="J44" s="8">
        <v>15</v>
      </c>
      <c r="K44" s="8" t="s">
        <v>21</v>
      </c>
      <c r="L44" s="19">
        <f t="shared" si="8"/>
        <v>5.7156000000000002</v>
      </c>
      <c r="M44" s="25"/>
    </row>
    <row r="45" spans="1:13" x14ac:dyDescent="0.3">
      <c r="A45" s="12"/>
      <c r="B45" s="7"/>
      <c r="C45" s="8" t="s">
        <v>71</v>
      </c>
      <c r="D45" s="8" t="s">
        <v>17</v>
      </c>
      <c r="E45" s="9" t="s">
        <v>68</v>
      </c>
      <c r="F45" s="9">
        <v>220</v>
      </c>
      <c r="G45" s="16"/>
      <c r="H45" s="10"/>
      <c r="I45" s="8"/>
      <c r="J45" s="8">
        <v>40</v>
      </c>
      <c r="K45" s="8" t="s">
        <v>21</v>
      </c>
      <c r="L45" s="19">
        <f t="shared" si="8"/>
        <v>15.2416</v>
      </c>
      <c r="M45" s="25"/>
    </row>
    <row r="46" spans="1:13" ht="15" thickBot="1" x14ac:dyDescent="0.35">
      <c r="A46" s="12"/>
      <c r="B46" s="38" t="s">
        <v>28</v>
      </c>
      <c r="C46" s="39"/>
      <c r="D46" s="39"/>
      <c r="E46" s="39"/>
      <c r="F46" s="39"/>
      <c r="G46" s="39"/>
      <c r="H46" s="39"/>
      <c r="I46" s="39"/>
      <c r="J46" s="39"/>
      <c r="K46" s="39"/>
      <c r="L46" s="20">
        <f>SUM(L40:L45)</f>
        <v>49.916239999999995</v>
      </c>
      <c r="M46" s="25"/>
    </row>
    <row r="47" spans="1:13" x14ac:dyDescent="0.3">
      <c r="A47" s="12"/>
      <c r="B47" s="43" t="s">
        <v>72</v>
      </c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25"/>
    </row>
    <row r="48" spans="1:13" x14ac:dyDescent="0.3">
      <c r="A48" s="12"/>
      <c r="B48" s="7"/>
      <c r="C48" s="8" t="s">
        <v>73</v>
      </c>
      <c r="D48" s="8" t="s">
        <v>17</v>
      </c>
      <c r="E48" s="9" t="s">
        <v>74</v>
      </c>
      <c r="F48" s="9"/>
      <c r="G48" s="16">
        <v>650</v>
      </c>
      <c r="H48" s="10">
        <v>0.7</v>
      </c>
      <c r="I48" s="8" t="s">
        <v>19</v>
      </c>
      <c r="J48" s="8">
        <v>2</v>
      </c>
      <c r="K48" s="8" t="s">
        <v>25</v>
      </c>
      <c r="L48" s="21">
        <f>+J48*220/1000</f>
        <v>0.44</v>
      </c>
      <c r="M48" s="25"/>
    </row>
    <row r="49" spans="1:13" x14ac:dyDescent="0.3">
      <c r="A49" s="12"/>
      <c r="B49" s="7"/>
      <c r="C49" s="8" t="s">
        <v>75</v>
      </c>
      <c r="D49" s="8" t="s">
        <v>17</v>
      </c>
      <c r="E49" s="9" t="s">
        <v>76</v>
      </c>
      <c r="F49" s="9"/>
      <c r="G49" s="16">
        <v>2760</v>
      </c>
      <c r="H49" s="10">
        <v>0.7</v>
      </c>
      <c r="I49" s="8" t="s">
        <v>38</v>
      </c>
      <c r="J49" s="8">
        <v>7.5</v>
      </c>
      <c r="K49" s="8" t="s">
        <v>21</v>
      </c>
      <c r="L49" s="19">
        <f t="shared" ref="L49:L51" si="9">+J49*220*1.732/1000</f>
        <v>2.8578000000000001</v>
      </c>
      <c r="M49" s="25"/>
    </row>
    <row r="50" spans="1:13" x14ac:dyDescent="0.3">
      <c r="A50" s="12"/>
      <c r="B50" s="7"/>
      <c r="C50" s="8" t="s">
        <v>77</v>
      </c>
      <c r="D50" s="8" t="s">
        <v>17</v>
      </c>
      <c r="E50" s="9" t="s">
        <v>78</v>
      </c>
      <c r="F50" s="9"/>
      <c r="G50" s="16">
        <v>2860</v>
      </c>
      <c r="H50" s="10">
        <v>0.7</v>
      </c>
      <c r="I50" s="8" t="s">
        <v>24</v>
      </c>
      <c r="J50" s="8">
        <v>7.5</v>
      </c>
      <c r="K50" s="8" t="s">
        <v>21</v>
      </c>
      <c r="L50" s="19">
        <f t="shared" si="9"/>
        <v>2.8578000000000001</v>
      </c>
      <c r="M50" s="25"/>
    </row>
    <row r="51" spans="1:13" x14ac:dyDescent="0.3">
      <c r="A51" s="12"/>
      <c r="B51" s="7"/>
      <c r="C51" s="8" t="s">
        <v>79</v>
      </c>
      <c r="D51" s="8" t="s">
        <v>17</v>
      </c>
      <c r="E51" s="9" t="s">
        <v>80</v>
      </c>
      <c r="F51" s="9"/>
      <c r="G51" s="16">
        <v>1360</v>
      </c>
      <c r="H51" s="10">
        <v>0.7</v>
      </c>
      <c r="I51" s="8" t="s">
        <v>38</v>
      </c>
      <c r="J51" s="8">
        <v>5.6</v>
      </c>
      <c r="K51" s="8" t="s">
        <v>21</v>
      </c>
      <c r="L51" s="19">
        <f t="shared" si="9"/>
        <v>2.1338240000000002</v>
      </c>
      <c r="M51" s="25"/>
    </row>
    <row r="52" spans="1:13" x14ac:dyDescent="0.3">
      <c r="A52" s="12"/>
      <c r="B52" s="7"/>
      <c r="C52" s="8" t="s">
        <v>81</v>
      </c>
      <c r="D52" s="8" t="s">
        <v>17</v>
      </c>
      <c r="E52" s="9" t="s">
        <v>74</v>
      </c>
      <c r="F52" s="9"/>
      <c r="G52" s="16">
        <v>750</v>
      </c>
      <c r="H52" s="10">
        <v>0.7</v>
      </c>
      <c r="I52" s="8" t="s">
        <v>19</v>
      </c>
      <c r="J52" s="8">
        <v>2</v>
      </c>
      <c r="K52" s="8" t="s">
        <v>25</v>
      </c>
      <c r="L52" s="21">
        <f t="shared" ref="L52:L56" si="10">+J52*220/1000</f>
        <v>0.44</v>
      </c>
      <c r="M52" s="25"/>
    </row>
    <row r="53" spans="1:13" x14ac:dyDescent="0.3">
      <c r="A53" s="12"/>
      <c r="B53" s="7"/>
      <c r="C53" s="8" t="s">
        <v>82</v>
      </c>
      <c r="D53" s="8" t="s">
        <v>17</v>
      </c>
      <c r="E53" s="9" t="s">
        <v>83</v>
      </c>
      <c r="F53" s="9"/>
      <c r="G53" s="16">
        <v>550</v>
      </c>
      <c r="H53" s="10">
        <v>0.7</v>
      </c>
      <c r="I53" s="8" t="s">
        <v>19</v>
      </c>
      <c r="J53" s="8">
        <v>2</v>
      </c>
      <c r="K53" s="8" t="s">
        <v>25</v>
      </c>
      <c r="L53" s="21">
        <f t="shared" si="10"/>
        <v>0.44</v>
      </c>
      <c r="M53" s="25"/>
    </row>
    <row r="54" spans="1:13" x14ac:dyDescent="0.3">
      <c r="A54" s="12"/>
      <c r="B54" s="7"/>
      <c r="C54" s="8" t="s">
        <v>84</v>
      </c>
      <c r="D54" s="8" t="s">
        <v>17</v>
      </c>
      <c r="E54" s="9" t="s">
        <v>85</v>
      </c>
      <c r="F54" s="9"/>
      <c r="G54" s="16">
        <v>860</v>
      </c>
      <c r="H54" s="10">
        <v>0.7</v>
      </c>
      <c r="I54" s="8" t="s">
        <v>19</v>
      </c>
      <c r="J54" s="8">
        <v>2.5</v>
      </c>
      <c r="K54" s="8" t="s">
        <v>25</v>
      </c>
      <c r="L54" s="21">
        <f t="shared" si="10"/>
        <v>0.55000000000000004</v>
      </c>
      <c r="M54" s="25"/>
    </row>
    <row r="55" spans="1:13" x14ac:dyDescent="0.3">
      <c r="A55" s="12"/>
      <c r="B55" s="7"/>
      <c r="C55" s="8" t="s">
        <v>86</v>
      </c>
      <c r="D55" s="8" t="s">
        <v>17</v>
      </c>
      <c r="E55" s="9" t="s">
        <v>85</v>
      </c>
      <c r="F55" s="9"/>
      <c r="G55" s="16">
        <v>860</v>
      </c>
      <c r="H55" s="10">
        <v>0.7</v>
      </c>
      <c r="I55" s="8" t="s">
        <v>19</v>
      </c>
      <c r="J55" s="8">
        <v>2.5</v>
      </c>
      <c r="K55" s="8" t="s">
        <v>25</v>
      </c>
      <c r="L55" s="21">
        <f t="shared" si="10"/>
        <v>0.55000000000000004</v>
      </c>
      <c r="M55" s="25"/>
    </row>
    <row r="56" spans="1:13" x14ac:dyDescent="0.3">
      <c r="A56" s="12"/>
      <c r="B56" s="7"/>
      <c r="C56" s="8" t="s">
        <v>87</v>
      </c>
      <c r="D56" s="8" t="s">
        <v>17</v>
      </c>
      <c r="E56" s="9" t="s">
        <v>88</v>
      </c>
      <c r="F56" s="9"/>
      <c r="G56" s="16">
        <v>1650</v>
      </c>
      <c r="H56" s="10">
        <v>0.7</v>
      </c>
      <c r="I56" s="8" t="s">
        <v>19</v>
      </c>
      <c r="J56" s="8">
        <v>3.5</v>
      </c>
      <c r="K56" s="8" t="s">
        <v>25</v>
      </c>
      <c r="L56" s="21">
        <f t="shared" si="10"/>
        <v>0.77</v>
      </c>
      <c r="M56" s="25"/>
    </row>
    <row r="57" spans="1:13" x14ac:dyDescent="0.3">
      <c r="A57" s="12"/>
      <c r="B57" s="11"/>
      <c r="C57" s="8" t="s">
        <v>89</v>
      </c>
      <c r="D57" s="8" t="s">
        <v>17</v>
      </c>
      <c r="E57" s="9" t="s">
        <v>90</v>
      </c>
      <c r="F57" s="9"/>
      <c r="G57" s="16">
        <v>4400</v>
      </c>
      <c r="H57" s="10">
        <v>0.7</v>
      </c>
      <c r="I57" s="8" t="s">
        <v>38</v>
      </c>
      <c r="J57" s="8">
        <v>8.4</v>
      </c>
      <c r="K57" s="8" t="s">
        <v>21</v>
      </c>
      <c r="L57" s="19">
        <f t="shared" ref="L57" si="11">+J57*220*1.732/1000</f>
        <v>3.200736</v>
      </c>
      <c r="M57" s="25"/>
    </row>
    <row r="58" spans="1:13" x14ac:dyDescent="0.3">
      <c r="A58" s="12"/>
      <c r="B58" s="11"/>
      <c r="C58" s="8" t="s">
        <v>91</v>
      </c>
      <c r="D58" s="8" t="s">
        <v>17</v>
      </c>
      <c r="E58" s="9" t="s">
        <v>88</v>
      </c>
      <c r="F58" s="9"/>
      <c r="G58" s="16">
        <v>1800</v>
      </c>
      <c r="H58" s="10">
        <v>0.7</v>
      </c>
      <c r="I58" s="8" t="s">
        <v>19</v>
      </c>
      <c r="J58" s="8">
        <v>4.5</v>
      </c>
      <c r="K58" s="8" t="s">
        <v>25</v>
      </c>
      <c r="L58" s="21">
        <f t="shared" ref="L58:L59" si="12">+J58*220/1000</f>
        <v>0.99</v>
      </c>
      <c r="M58" s="25"/>
    </row>
    <row r="59" spans="1:13" x14ac:dyDescent="0.3">
      <c r="A59" s="12"/>
      <c r="B59" s="11"/>
      <c r="C59" s="8" t="s">
        <v>92</v>
      </c>
      <c r="D59" s="8" t="s">
        <v>17</v>
      </c>
      <c r="E59" s="9" t="s">
        <v>54</v>
      </c>
      <c r="F59" s="9"/>
      <c r="G59" s="16">
        <v>1650</v>
      </c>
      <c r="H59" s="10">
        <v>0.7</v>
      </c>
      <c r="I59" s="8" t="s">
        <v>19</v>
      </c>
      <c r="J59" s="8">
        <v>3.5</v>
      </c>
      <c r="K59" s="8" t="s">
        <v>25</v>
      </c>
      <c r="L59" s="21">
        <f t="shared" si="12"/>
        <v>0.77</v>
      </c>
      <c r="M59" s="25"/>
    </row>
    <row r="60" spans="1:13" x14ac:dyDescent="0.3">
      <c r="A60" s="12"/>
      <c r="B60" s="11"/>
      <c r="C60" s="8" t="s">
        <v>93</v>
      </c>
      <c r="D60" s="8" t="s">
        <v>17</v>
      </c>
      <c r="E60" s="9" t="s">
        <v>54</v>
      </c>
      <c r="F60" s="9"/>
      <c r="G60" s="16">
        <v>2300</v>
      </c>
      <c r="H60" s="10">
        <v>0.7</v>
      </c>
      <c r="I60" s="8" t="s">
        <v>19</v>
      </c>
      <c r="J60" s="8">
        <v>2.8</v>
      </c>
      <c r="K60" s="8" t="s">
        <v>21</v>
      </c>
      <c r="L60" s="19">
        <f t="shared" ref="L60:L61" si="13">+J60*220*1.732/1000</f>
        <v>1.0669120000000001</v>
      </c>
      <c r="M60" s="25"/>
    </row>
    <row r="61" spans="1:13" x14ac:dyDescent="0.3">
      <c r="A61" s="12"/>
      <c r="B61" s="11"/>
      <c r="C61" s="8" t="s">
        <v>94</v>
      </c>
      <c r="D61" s="8" t="s">
        <v>17</v>
      </c>
      <c r="E61" s="9" t="s">
        <v>54</v>
      </c>
      <c r="F61" s="9"/>
      <c r="G61" s="16">
        <v>2100</v>
      </c>
      <c r="H61" s="10">
        <v>0.7</v>
      </c>
      <c r="I61" s="8" t="s">
        <v>19</v>
      </c>
      <c r="J61" s="8">
        <v>2.8</v>
      </c>
      <c r="K61" s="8" t="s">
        <v>21</v>
      </c>
      <c r="L61" s="19">
        <f t="shared" si="13"/>
        <v>1.0669120000000001</v>
      </c>
      <c r="M61" s="25"/>
    </row>
    <row r="62" spans="1:13" x14ac:dyDescent="0.3">
      <c r="A62" s="12"/>
      <c r="B62" s="11"/>
      <c r="C62" s="8" t="s">
        <v>95</v>
      </c>
      <c r="D62" s="8" t="s">
        <v>17</v>
      </c>
      <c r="E62" s="9" t="s">
        <v>88</v>
      </c>
      <c r="F62" s="9"/>
      <c r="G62" s="16">
        <v>700</v>
      </c>
      <c r="H62" s="10">
        <v>0.7</v>
      </c>
      <c r="I62" s="8" t="s">
        <v>19</v>
      </c>
      <c r="J62" s="8">
        <v>2</v>
      </c>
      <c r="K62" s="8" t="s">
        <v>25</v>
      </c>
      <c r="L62" s="21">
        <f>+J62*220/1000</f>
        <v>0.44</v>
      </c>
      <c r="M62" s="25"/>
    </row>
    <row r="63" spans="1:13" x14ac:dyDescent="0.3">
      <c r="A63" s="12"/>
      <c r="B63" s="11"/>
      <c r="C63" s="8" t="s">
        <v>96</v>
      </c>
      <c r="D63" s="8" t="s">
        <v>17</v>
      </c>
      <c r="E63" s="9" t="s">
        <v>80</v>
      </c>
      <c r="F63" s="9"/>
      <c r="G63" s="16">
        <v>3560</v>
      </c>
      <c r="H63" s="10">
        <v>0.7</v>
      </c>
      <c r="I63" s="8" t="s">
        <v>38</v>
      </c>
      <c r="J63" s="8">
        <v>8.4</v>
      </c>
      <c r="K63" s="8" t="s">
        <v>21</v>
      </c>
      <c r="L63" s="19">
        <f t="shared" ref="L63" si="14">+J63*220*1.732/1000</f>
        <v>3.200736</v>
      </c>
      <c r="M63" s="25"/>
    </row>
    <row r="64" spans="1:13" x14ac:dyDescent="0.3">
      <c r="A64" s="12"/>
      <c r="B64" s="38" t="s">
        <v>28</v>
      </c>
      <c r="C64" s="39"/>
      <c r="D64" s="39"/>
      <c r="E64" s="39"/>
      <c r="F64" s="39"/>
      <c r="G64" s="39"/>
      <c r="H64" s="39"/>
      <c r="I64" s="39"/>
      <c r="J64" s="39"/>
      <c r="K64" s="39"/>
      <c r="L64" s="20">
        <f>SUM(L48:L63)</f>
        <v>21.774719999999999</v>
      </c>
      <c r="M64" s="25"/>
    </row>
    <row r="65" spans="1:13" ht="16.2" thickBot="1" x14ac:dyDescent="0.35">
      <c r="A65" s="12"/>
      <c r="B65" s="49" t="s">
        <v>126</v>
      </c>
      <c r="C65" s="50"/>
      <c r="D65" s="50"/>
      <c r="E65" s="50"/>
      <c r="F65" s="50"/>
      <c r="G65" s="50"/>
      <c r="H65" s="50"/>
      <c r="I65" s="50"/>
      <c r="J65" s="50"/>
      <c r="K65" s="50"/>
      <c r="L65" s="23">
        <f>+L64+L46+L38</f>
        <v>80.202583999999987</v>
      </c>
      <c r="M65" s="25"/>
    </row>
    <row r="66" spans="1:13" x14ac:dyDescent="0.3">
      <c r="A66" s="13"/>
      <c r="B66" s="43" t="s">
        <v>97</v>
      </c>
      <c r="C66" s="44"/>
      <c r="D66" s="44"/>
      <c r="E66" s="44"/>
      <c r="F66" s="44"/>
      <c r="G66" s="44"/>
      <c r="H66" s="44"/>
      <c r="I66" s="44"/>
      <c r="J66" s="44"/>
      <c r="K66" s="44"/>
      <c r="L66" s="45"/>
      <c r="M66" s="27"/>
    </row>
    <row r="67" spans="1:13" x14ac:dyDescent="0.3">
      <c r="A67" s="13"/>
      <c r="B67" s="7"/>
      <c r="C67" s="8" t="s">
        <v>98</v>
      </c>
      <c r="D67" s="8" t="s">
        <v>17</v>
      </c>
      <c r="E67" s="9" t="s">
        <v>99</v>
      </c>
      <c r="F67" s="9"/>
      <c r="G67" s="16">
        <v>2740</v>
      </c>
      <c r="H67" s="10">
        <v>0.7</v>
      </c>
      <c r="I67" s="8" t="s">
        <v>20</v>
      </c>
      <c r="J67" s="8">
        <v>7.5</v>
      </c>
      <c r="K67" s="8" t="s">
        <v>21</v>
      </c>
      <c r="L67" s="19">
        <f t="shared" ref="L67:L69" si="15">+J67*220*1.732/1000</f>
        <v>2.8578000000000001</v>
      </c>
      <c r="M67" s="27"/>
    </row>
    <row r="68" spans="1:13" x14ac:dyDescent="0.3">
      <c r="A68" s="13"/>
      <c r="B68" s="7"/>
      <c r="C68" s="8" t="s">
        <v>100</v>
      </c>
      <c r="D68" s="8" t="s">
        <v>17</v>
      </c>
      <c r="E68" s="9" t="s">
        <v>101</v>
      </c>
      <c r="F68" s="9"/>
      <c r="G68" s="16">
        <v>2160</v>
      </c>
      <c r="H68" s="10">
        <v>0.7</v>
      </c>
      <c r="I68" s="8">
        <v>8</v>
      </c>
      <c r="J68" s="8">
        <v>2.8</v>
      </c>
      <c r="K68" s="8" t="s">
        <v>21</v>
      </c>
      <c r="L68" s="19">
        <f t="shared" si="15"/>
        <v>1.0669120000000001</v>
      </c>
      <c r="M68" s="27"/>
    </row>
    <row r="69" spans="1:13" x14ac:dyDescent="0.3">
      <c r="A69" s="13"/>
      <c r="B69" s="7"/>
      <c r="C69" s="8" t="s">
        <v>102</v>
      </c>
      <c r="D69" s="8" t="s">
        <v>17</v>
      </c>
      <c r="E69" s="9" t="s">
        <v>103</v>
      </c>
      <c r="F69" s="9"/>
      <c r="G69" s="16">
        <v>2250</v>
      </c>
      <c r="H69" s="10">
        <v>0.7</v>
      </c>
      <c r="I69" s="8">
        <v>8</v>
      </c>
      <c r="J69" s="8">
        <v>2.8</v>
      </c>
      <c r="K69" s="8" t="s">
        <v>21</v>
      </c>
      <c r="L69" s="19">
        <f t="shared" si="15"/>
        <v>1.0669120000000001</v>
      </c>
      <c r="M69" s="27"/>
    </row>
    <row r="70" spans="1:13" ht="15" thickBot="1" x14ac:dyDescent="0.35">
      <c r="A70" s="13"/>
      <c r="B70" s="38" t="s">
        <v>28</v>
      </c>
      <c r="C70" s="39"/>
      <c r="D70" s="39"/>
      <c r="E70" s="39"/>
      <c r="F70" s="39"/>
      <c r="G70" s="39"/>
      <c r="H70" s="39"/>
      <c r="I70" s="39"/>
      <c r="J70" s="39"/>
      <c r="K70" s="39"/>
      <c r="L70" s="20">
        <f>SUM(L67:L69)</f>
        <v>4.9916240000000007</v>
      </c>
      <c r="M70" s="13"/>
    </row>
    <row r="71" spans="1:13" x14ac:dyDescent="0.3">
      <c r="A71" s="13"/>
      <c r="B71" s="43" t="s">
        <v>104</v>
      </c>
      <c r="C71" s="44"/>
      <c r="D71" s="44"/>
      <c r="E71" s="44"/>
      <c r="F71" s="44"/>
      <c r="G71" s="44"/>
      <c r="H71" s="44"/>
      <c r="I71" s="44"/>
      <c r="J71" s="44"/>
      <c r="K71" s="44"/>
      <c r="L71" s="45"/>
      <c r="M71" s="13"/>
    </row>
    <row r="72" spans="1:13" x14ac:dyDescent="0.3">
      <c r="A72" s="13"/>
      <c r="B72" s="7"/>
      <c r="C72" s="8" t="s">
        <v>105</v>
      </c>
      <c r="D72" s="8" t="s">
        <v>17</v>
      </c>
      <c r="E72" s="9" t="s">
        <v>106</v>
      </c>
      <c r="F72" s="9">
        <v>20</v>
      </c>
      <c r="G72" s="16">
        <v>600</v>
      </c>
      <c r="H72" s="10">
        <v>0.7</v>
      </c>
      <c r="I72" s="8">
        <v>8</v>
      </c>
      <c r="J72" s="8">
        <v>4</v>
      </c>
      <c r="K72" s="8" t="s">
        <v>25</v>
      </c>
      <c r="L72" s="21">
        <f t="shared" ref="L72:L74" si="16">+J72*220/1000</f>
        <v>0.88</v>
      </c>
      <c r="M72" s="13"/>
    </row>
    <row r="73" spans="1:13" x14ac:dyDescent="0.3">
      <c r="A73" s="13"/>
      <c r="B73" s="7"/>
      <c r="C73" s="8" t="s">
        <v>107</v>
      </c>
      <c r="D73" s="8" t="s">
        <v>17</v>
      </c>
      <c r="E73" s="9" t="s">
        <v>108</v>
      </c>
      <c r="F73" s="9">
        <v>20</v>
      </c>
      <c r="G73" s="16">
        <v>600</v>
      </c>
      <c r="H73" s="10">
        <v>0.7</v>
      </c>
      <c r="I73" s="8">
        <v>8</v>
      </c>
      <c r="J73" s="8">
        <v>4</v>
      </c>
      <c r="K73" s="8" t="s">
        <v>25</v>
      </c>
      <c r="L73" s="21">
        <f t="shared" si="16"/>
        <v>0.88</v>
      </c>
      <c r="M73" s="13"/>
    </row>
    <row r="74" spans="1:13" x14ac:dyDescent="0.3">
      <c r="A74" s="13"/>
      <c r="B74" s="7"/>
      <c r="C74" s="8" t="s">
        <v>109</v>
      </c>
      <c r="D74" s="8" t="s">
        <v>17</v>
      </c>
      <c r="E74" s="9" t="s">
        <v>110</v>
      </c>
      <c r="F74" s="9">
        <v>40</v>
      </c>
      <c r="G74" s="16">
        <v>600</v>
      </c>
      <c r="H74" s="10">
        <v>0.7</v>
      </c>
      <c r="I74" s="8">
        <v>8</v>
      </c>
      <c r="J74" s="8">
        <v>13.5</v>
      </c>
      <c r="K74" s="8" t="s">
        <v>25</v>
      </c>
      <c r="L74" s="21">
        <f t="shared" si="16"/>
        <v>2.97</v>
      </c>
      <c r="M74" s="13"/>
    </row>
    <row r="75" spans="1:13" ht="15" thickBot="1" x14ac:dyDescent="0.35">
      <c r="A75" s="13"/>
      <c r="B75" s="38" t="s">
        <v>28</v>
      </c>
      <c r="C75" s="39"/>
      <c r="D75" s="39"/>
      <c r="E75" s="39"/>
      <c r="F75" s="39"/>
      <c r="G75" s="39"/>
      <c r="H75" s="39"/>
      <c r="I75" s="39"/>
      <c r="J75" s="39"/>
      <c r="K75" s="39"/>
      <c r="L75" s="20">
        <f>SUM(L72:L74)</f>
        <v>4.7300000000000004</v>
      </c>
      <c r="M75" s="13"/>
    </row>
    <row r="76" spans="1:13" x14ac:dyDescent="0.3">
      <c r="A76" s="13"/>
      <c r="B76" s="43" t="s">
        <v>111</v>
      </c>
      <c r="C76" s="44"/>
      <c r="D76" s="44"/>
      <c r="E76" s="44"/>
      <c r="F76" s="44"/>
      <c r="G76" s="44"/>
      <c r="H76" s="44"/>
      <c r="I76" s="44"/>
      <c r="J76" s="44"/>
      <c r="K76" s="44"/>
      <c r="L76" s="45"/>
      <c r="M76" s="13"/>
    </row>
    <row r="77" spans="1:13" x14ac:dyDescent="0.3">
      <c r="A77" s="13"/>
      <c r="B77" s="7"/>
      <c r="C77" s="8" t="s">
        <v>112</v>
      </c>
      <c r="D77" s="8" t="s">
        <v>17</v>
      </c>
      <c r="E77" s="9" t="s">
        <v>113</v>
      </c>
      <c r="F77" s="9"/>
      <c r="G77" s="16">
        <v>1650</v>
      </c>
      <c r="H77" s="10">
        <v>0.7</v>
      </c>
      <c r="I77" s="8" t="s">
        <v>19</v>
      </c>
      <c r="J77" s="8">
        <v>3.5</v>
      </c>
      <c r="K77" s="8" t="s">
        <v>25</v>
      </c>
      <c r="L77" s="21">
        <f>+J77*220/1000</f>
        <v>0.77</v>
      </c>
      <c r="M77" s="13"/>
    </row>
    <row r="78" spans="1:13" x14ac:dyDescent="0.3">
      <c r="A78" s="13"/>
      <c r="B78" s="7"/>
      <c r="C78" s="8" t="s">
        <v>114</v>
      </c>
      <c r="D78" s="8" t="s">
        <v>17</v>
      </c>
      <c r="E78" s="9" t="s">
        <v>99</v>
      </c>
      <c r="F78" s="9"/>
      <c r="G78" s="16">
        <v>2300</v>
      </c>
      <c r="H78" s="10">
        <v>0.7</v>
      </c>
      <c r="I78" s="8" t="s">
        <v>19</v>
      </c>
      <c r="J78" s="8">
        <v>2.8</v>
      </c>
      <c r="K78" s="8" t="s">
        <v>21</v>
      </c>
      <c r="L78" s="19">
        <f t="shared" ref="L78" si="17">+J78*220*1.732/1000</f>
        <v>1.0669120000000001</v>
      </c>
      <c r="M78" s="13"/>
    </row>
    <row r="79" spans="1:13" x14ac:dyDescent="0.3">
      <c r="A79" s="13"/>
      <c r="B79" s="11"/>
      <c r="C79" s="8" t="s">
        <v>115</v>
      </c>
      <c r="D79" s="8" t="s">
        <v>17</v>
      </c>
      <c r="E79" s="9" t="s">
        <v>101</v>
      </c>
      <c r="F79" s="9"/>
      <c r="G79" s="16">
        <v>1100</v>
      </c>
      <c r="H79" s="10">
        <v>0.7</v>
      </c>
      <c r="I79" s="8" t="s">
        <v>19</v>
      </c>
      <c r="J79" s="8">
        <v>2.5</v>
      </c>
      <c r="K79" s="8" t="s">
        <v>25</v>
      </c>
      <c r="L79" s="21">
        <f t="shared" ref="L79:L82" si="18">+J79*220/1000</f>
        <v>0.55000000000000004</v>
      </c>
      <c r="M79" s="13"/>
    </row>
    <row r="80" spans="1:13" x14ac:dyDescent="0.3">
      <c r="A80" s="13"/>
      <c r="B80" s="11"/>
      <c r="C80" s="8" t="s">
        <v>116</v>
      </c>
      <c r="D80" s="8" t="s">
        <v>17</v>
      </c>
      <c r="E80" s="9" t="s">
        <v>88</v>
      </c>
      <c r="F80" s="9"/>
      <c r="G80" s="16">
        <v>800</v>
      </c>
      <c r="H80" s="10">
        <v>0.7</v>
      </c>
      <c r="I80" s="8" t="s">
        <v>19</v>
      </c>
      <c r="J80" s="8">
        <v>2.5</v>
      </c>
      <c r="K80" s="8" t="s">
        <v>25</v>
      </c>
      <c r="L80" s="21">
        <f t="shared" si="18"/>
        <v>0.55000000000000004</v>
      </c>
      <c r="M80" s="13"/>
    </row>
    <row r="81" spans="1:13" x14ac:dyDescent="0.3">
      <c r="A81" s="13"/>
      <c r="B81" s="11"/>
      <c r="C81" s="8" t="s">
        <v>117</v>
      </c>
      <c r="D81" s="8" t="s">
        <v>17</v>
      </c>
      <c r="E81" s="9" t="s">
        <v>103</v>
      </c>
      <c r="F81" s="9"/>
      <c r="G81" s="16">
        <v>1900</v>
      </c>
      <c r="H81" s="10">
        <v>0.7</v>
      </c>
      <c r="I81" s="8" t="s">
        <v>19</v>
      </c>
      <c r="J81" s="8">
        <v>4.5</v>
      </c>
      <c r="K81" s="8" t="s">
        <v>25</v>
      </c>
      <c r="L81" s="21">
        <f t="shared" si="18"/>
        <v>0.99</v>
      </c>
      <c r="M81" s="13"/>
    </row>
    <row r="82" spans="1:13" x14ac:dyDescent="0.3">
      <c r="A82" s="13"/>
      <c r="B82" s="11"/>
      <c r="C82" s="8" t="s">
        <v>118</v>
      </c>
      <c r="D82" s="8" t="s">
        <v>17</v>
      </c>
      <c r="E82" s="9" t="s">
        <v>88</v>
      </c>
      <c r="F82" s="9"/>
      <c r="G82" s="16">
        <v>600</v>
      </c>
      <c r="H82" s="10">
        <v>0.7</v>
      </c>
      <c r="I82" s="8" t="s">
        <v>19</v>
      </c>
      <c r="J82" s="8">
        <v>2.5</v>
      </c>
      <c r="K82" s="8" t="s">
        <v>25</v>
      </c>
      <c r="L82" s="21">
        <f t="shared" si="18"/>
        <v>0.55000000000000004</v>
      </c>
      <c r="M82" s="13"/>
    </row>
    <row r="83" spans="1:13" ht="15" thickBot="1" x14ac:dyDescent="0.35">
      <c r="A83" s="13"/>
      <c r="B83" s="38" t="s">
        <v>28</v>
      </c>
      <c r="C83" s="39"/>
      <c r="D83" s="39"/>
      <c r="E83" s="39"/>
      <c r="F83" s="39"/>
      <c r="G83" s="39"/>
      <c r="H83" s="39"/>
      <c r="I83" s="39"/>
      <c r="J83" s="39"/>
      <c r="K83" s="39"/>
      <c r="L83" s="20">
        <f>SUM(L77:L82)</f>
        <v>4.4769120000000004</v>
      </c>
      <c r="M83" s="13"/>
    </row>
    <row r="84" spans="1:13" x14ac:dyDescent="0.3">
      <c r="A84" s="13"/>
      <c r="B84" s="43" t="s">
        <v>119</v>
      </c>
      <c r="C84" s="44"/>
      <c r="D84" s="44"/>
      <c r="E84" s="44"/>
      <c r="F84" s="44"/>
      <c r="G84" s="44"/>
      <c r="H84" s="44"/>
      <c r="I84" s="44"/>
      <c r="J84" s="44"/>
      <c r="K84" s="44"/>
      <c r="L84" s="45"/>
      <c r="M84" s="13"/>
    </row>
    <row r="85" spans="1:13" x14ac:dyDescent="0.3">
      <c r="A85" s="13"/>
      <c r="B85" s="7"/>
      <c r="C85" s="8" t="s">
        <v>120</v>
      </c>
      <c r="D85" s="8" t="s">
        <v>17</v>
      </c>
      <c r="E85" s="9" t="s">
        <v>121</v>
      </c>
      <c r="F85" s="9">
        <v>60</v>
      </c>
      <c r="G85" s="16">
        <v>2750</v>
      </c>
      <c r="H85" s="10"/>
      <c r="I85" s="8" t="s">
        <v>19</v>
      </c>
      <c r="J85" s="8">
        <v>37.5</v>
      </c>
      <c r="K85" s="8" t="s">
        <v>25</v>
      </c>
      <c r="L85" s="21">
        <f>+J85*220/1000</f>
        <v>8.25</v>
      </c>
      <c r="M85" s="13"/>
    </row>
    <row r="86" spans="1:13" x14ac:dyDescent="0.3">
      <c r="A86" s="13"/>
      <c r="B86" s="38" t="s">
        <v>28</v>
      </c>
      <c r="C86" s="39"/>
      <c r="D86" s="39"/>
      <c r="E86" s="39"/>
      <c r="F86" s="39"/>
      <c r="G86" s="39"/>
      <c r="H86" s="39"/>
      <c r="I86" s="39"/>
      <c r="J86" s="39"/>
      <c r="K86" s="39"/>
      <c r="L86" s="20">
        <f>SUM(L85)</f>
        <v>8.25</v>
      </c>
      <c r="M86" s="13"/>
    </row>
    <row r="87" spans="1:13" ht="16.2" thickBot="1" x14ac:dyDescent="0.35">
      <c r="A87" s="13"/>
      <c r="B87" s="29" t="s">
        <v>127</v>
      </c>
      <c r="C87" s="30"/>
      <c r="D87" s="30"/>
      <c r="E87" s="30"/>
      <c r="F87" s="30"/>
      <c r="G87" s="30"/>
      <c r="H87" s="30"/>
      <c r="I87" s="30"/>
      <c r="J87" s="30"/>
      <c r="K87" s="30"/>
      <c r="L87" s="24">
        <f>+L86+L83+L75+L70</f>
        <v>22.448536000000004</v>
      </c>
      <c r="M87" s="13"/>
    </row>
  </sheetData>
  <mergeCells count="31">
    <mergeCell ref="B65:K65"/>
    <mergeCell ref="B86:K86"/>
    <mergeCell ref="B66:L66"/>
    <mergeCell ref="B70:K70"/>
    <mergeCell ref="B71:L71"/>
    <mergeCell ref="B75:K75"/>
    <mergeCell ref="B76:L76"/>
    <mergeCell ref="B83:K83"/>
    <mergeCell ref="Q2:T2"/>
    <mergeCell ref="R3:T3"/>
    <mergeCell ref="B31:L31"/>
    <mergeCell ref="B38:K38"/>
    <mergeCell ref="B39:L39"/>
    <mergeCell ref="I2:I3"/>
    <mergeCell ref="B30:K30"/>
    <mergeCell ref="B87:K87"/>
    <mergeCell ref="B2:B3"/>
    <mergeCell ref="C2:C3"/>
    <mergeCell ref="D2:D3"/>
    <mergeCell ref="E2:E3"/>
    <mergeCell ref="F2:H2"/>
    <mergeCell ref="B64:K64"/>
    <mergeCell ref="B4:L4"/>
    <mergeCell ref="B8:K8"/>
    <mergeCell ref="B9:L9"/>
    <mergeCell ref="B20:K20"/>
    <mergeCell ref="B21:L21"/>
    <mergeCell ref="B29:K29"/>
    <mergeCell ref="B46:K46"/>
    <mergeCell ref="B47:L47"/>
    <mergeCell ref="B84:L84"/>
  </mergeCells>
  <phoneticPr fontId="2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JCAMARGO</dc:creator>
  <cp:lastModifiedBy>Carlos Lasprilla</cp:lastModifiedBy>
  <dcterms:created xsi:type="dcterms:W3CDTF">2021-09-07T19:56:10Z</dcterms:created>
  <dcterms:modified xsi:type="dcterms:W3CDTF">2023-12-26T13:29:01Z</dcterms:modified>
</cp:coreProperties>
</file>