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5 PROYECTOS\1 EN EJECUCION\8 DNP - COMPLEJO HOSPITALARIO ENGATIVA\Contrato OPEBSA\OBSERVACIONES\Para subir\"/>
    </mc:Choice>
  </mc:AlternateContent>
  <xr:revisionPtr revIDLastSave="0" documentId="8_{B755D5CE-38D5-4A5C-A0F4-BC244ED28075}" xr6:coauthVersionLast="47" xr6:coauthVersionMax="47" xr10:uidLastSave="{00000000-0000-0000-0000-000000000000}"/>
  <bookViews>
    <workbookView xWindow="28680" yWindow="-120" windowWidth="29040" windowHeight="15840" xr2:uid="{9CC23A27-0CA0-4B0A-8ABC-71A10519324F}"/>
  </bookViews>
  <sheets>
    <sheet name="Calculo CFM" sheetId="2" r:id="rId1"/>
    <sheet name="Hoja2" sheetId="3" r:id="rId2"/>
    <sheet name="Hoja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6" i="2" l="1"/>
  <c r="E104" i="2"/>
  <c r="H104" i="2" s="1"/>
  <c r="E70" i="2"/>
  <c r="E42" i="2"/>
  <c r="H42" i="2" s="1"/>
  <c r="E9" i="2"/>
  <c r="H9" i="2" s="1"/>
  <c r="E5" i="2"/>
  <c r="J124" i="2"/>
  <c r="J123" i="2"/>
  <c r="J115" i="2"/>
  <c r="J114" i="2"/>
  <c r="J57" i="2"/>
  <c r="J83" i="2"/>
  <c r="J148" i="2"/>
  <c r="J145" i="2"/>
  <c r="J144" i="2"/>
  <c r="J147" i="2"/>
  <c r="J146" i="2"/>
  <c r="J143" i="2"/>
  <c r="J142" i="2"/>
  <c r="J138" i="2"/>
  <c r="J137" i="2"/>
  <c r="J136" i="2"/>
  <c r="J135" i="2"/>
  <c r="J163" i="2"/>
  <c r="J196" i="2"/>
  <c r="J191" i="2"/>
  <c r="J192" i="2"/>
  <c r="J194" i="2"/>
  <c r="J193" i="2"/>
  <c r="J188" i="2"/>
  <c r="J187" i="2"/>
  <c r="J185" i="2"/>
  <c r="J195" i="2" l="1"/>
  <c r="J164" i="2"/>
  <c r="J84" i="2"/>
  <c r="J119" i="2"/>
  <c r="J54" i="2"/>
  <c r="J53" i="2"/>
  <c r="J52" i="2"/>
  <c r="J61" i="2"/>
  <c r="J62" i="2"/>
  <c r="J38" i="2"/>
  <c r="J28" i="2"/>
  <c r="J25" i="2"/>
  <c r="J23" i="2"/>
  <c r="J22" i="2"/>
  <c r="J13" i="2"/>
  <c r="J12" i="2"/>
  <c r="J11" i="2"/>
  <c r="E17" i="2" l="1"/>
  <c r="H17" i="2" s="1"/>
  <c r="E16" i="2"/>
  <c r="H16" i="2" s="1"/>
  <c r="E15" i="2"/>
  <c r="H15" i="2" s="1"/>
  <c r="E13" i="2"/>
  <c r="H13" i="2" s="1"/>
  <c r="E12" i="2"/>
  <c r="H12" i="2" s="1"/>
  <c r="E11" i="2"/>
  <c r="H11" i="2" s="1"/>
  <c r="E182" i="2"/>
  <c r="H182" i="2" s="1"/>
  <c r="E181" i="2"/>
  <c r="H181" i="2" s="1"/>
  <c r="E180" i="2"/>
  <c r="H180" i="2" s="1"/>
  <c r="E163" i="2"/>
  <c r="E162" i="2"/>
  <c r="H162" i="2" s="1"/>
  <c r="E160" i="2"/>
  <c r="H160" i="2" s="1"/>
  <c r="E140" i="2"/>
  <c r="H140" i="2" s="1"/>
  <c r="E109" i="2"/>
  <c r="H109" i="2" s="1"/>
  <c r="E108" i="2"/>
  <c r="H108" i="2" s="1"/>
  <c r="E107" i="2"/>
  <c r="H107" i="2" s="1"/>
  <c r="E106" i="2"/>
  <c r="H106" i="2" s="1"/>
  <c r="E100" i="2"/>
  <c r="H100" i="2" s="1"/>
  <c r="E99" i="2"/>
  <c r="H99" i="2" s="1"/>
  <c r="E98" i="2"/>
  <c r="H98" i="2" s="1"/>
  <c r="E97" i="2"/>
  <c r="H97" i="2" s="1"/>
  <c r="E96" i="2"/>
  <c r="H96" i="2" s="1"/>
  <c r="E73" i="2"/>
  <c r="H73" i="2" s="1"/>
  <c r="E62" i="2"/>
  <c r="H62" i="2" s="1"/>
  <c r="E61" i="2"/>
  <c r="H61" i="2" s="1"/>
  <c r="E90" i="2"/>
  <c r="H90" i="2" s="1"/>
  <c r="E95" i="2"/>
  <c r="H95" i="2" s="1"/>
  <c r="E94" i="2"/>
  <c r="H94" i="2" s="1"/>
  <c r="E93" i="2"/>
  <c r="H93" i="2" s="1"/>
  <c r="E92" i="2"/>
  <c r="H92" i="2" s="1"/>
  <c r="E91" i="2"/>
  <c r="H91" i="2" s="1"/>
  <c r="E88" i="2"/>
  <c r="H88" i="2" s="1"/>
  <c r="E87" i="2"/>
  <c r="H87" i="2" s="1"/>
  <c r="E86" i="2"/>
  <c r="H86" i="2" s="1"/>
  <c r="E85" i="2"/>
  <c r="H85" i="2" s="1"/>
  <c r="E83" i="2"/>
  <c r="E84" i="2"/>
  <c r="E82" i="2"/>
  <c r="H82" i="2" s="1"/>
  <c r="E81" i="2"/>
  <c r="H81" i="2" s="1"/>
  <c r="E80" i="2"/>
  <c r="H80" i="2" s="1"/>
  <c r="E78" i="2"/>
  <c r="H78" i="2" s="1"/>
  <c r="H70" i="2"/>
  <c r="E60" i="2"/>
  <c r="H60" i="2" s="1"/>
  <c r="E59" i="2" l="1"/>
  <c r="H59" i="2" s="1"/>
  <c r="E57" i="2"/>
  <c r="E56" i="2"/>
  <c r="H56" i="2" s="1"/>
  <c r="E55" i="2"/>
  <c r="H55" i="2" s="1"/>
  <c r="E54" i="2"/>
  <c r="E53" i="2"/>
  <c r="E52" i="2"/>
  <c r="E50" i="2"/>
  <c r="H50" i="2" s="1"/>
  <c r="E51" i="2"/>
  <c r="E49" i="2"/>
  <c r="H49" i="2" s="1"/>
  <c r="E48" i="2"/>
  <c r="H48" i="2" s="1"/>
  <c r="E47" i="2"/>
  <c r="H47" i="2" s="1"/>
  <c r="E46" i="2"/>
  <c r="H46" i="2" s="1"/>
  <c r="E41" i="2"/>
  <c r="H41" i="2" s="1"/>
  <c r="E39" i="2"/>
  <c r="H39" i="2" s="1"/>
  <c r="E38" i="2"/>
  <c r="H38" i="2" s="1"/>
  <c r="E37" i="2"/>
  <c r="H37" i="2" s="1"/>
  <c r="E36" i="2"/>
  <c r="H36" i="2" s="1"/>
  <c r="E35" i="2"/>
  <c r="H35" i="2" s="1"/>
  <c r="E34" i="2"/>
  <c r="H34" i="2" s="1"/>
  <c r="E23" i="2"/>
  <c r="H23" i="2" s="1"/>
  <c r="E18" i="2"/>
  <c r="H18" i="2" s="1"/>
  <c r="E14" i="2"/>
  <c r="H14" i="2" s="1"/>
  <c r="E196" i="2"/>
  <c r="H196" i="2" s="1"/>
  <c r="E195" i="2"/>
  <c r="H195" i="2" s="1"/>
  <c r="E194" i="2"/>
  <c r="H194" i="2" s="1"/>
  <c r="E193" i="2"/>
  <c r="H193" i="2" s="1"/>
  <c r="E187" i="2"/>
  <c r="H187" i="2" s="1"/>
  <c r="E186" i="2"/>
  <c r="H186" i="2" s="1"/>
  <c r="E185" i="2"/>
  <c r="H185" i="2" s="1"/>
  <c r="E168" i="2"/>
  <c r="H168" i="2" s="1"/>
  <c r="E169" i="2"/>
  <c r="H169" i="2" s="1"/>
  <c r="E170" i="2"/>
  <c r="H170" i="2" s="1"/>
  <c r="E176" i="2"/>
  <c r="H176" i="2" s="1"/>
  <c r="E175" i="2"/>
  <c r="H175" i="2" s="1"/>
  <c r="E151" i="2"/>
  <c r="H151" i="2" s="1"/>
  <c r="E144" i="2"/>
  <c r="E146" i="2"/>
  <c r="E126" i="2"/>
  <c r="H126" i="2" s="1"/>
  <c r="E125" i="2"/>
  <c r="H125" i="2" s="1"/>
  <c r="E124" i="2"/>
  <c r="E123" i="2"/>
  <c r="E122" i="2"/>
  <c r="H122" i="2" s="1"/>
  <c r="E127" i="2"/>
  <c r="H127" i="2" s="1"/>
  <c r="E121" i="2"/>
  <c r="H121" i="2" s="1"/>
  <c r="E120" i="2"/>
  <c r="E119" i="2"/>
  <c r="E118" i="2"/>
  <c r="H118" i="2" s="1"/>
  <c r="E79" i="2"/>
  <c r="H79" i="2" s="1"/>
  <c r="E77" i="2"/>
  <c r="H77" i="2" s="1"/>
  <c r="E76" i="2"/>
  <c r="H76" i="2" s="1"/>
  <c r="E75" i="2"/>
  <c r="H75" i="2" s="1"/>
  <c r="E74" i="2"/>
  <c r="H74" i="2" s="1"/>
  <c r="E137" i="2"/>
  <c r="H137" i="2" s="1"/>
  <c r="E136" i="2"/>
  <c r="H136" i="2" s="1"/>
  <c r="E135" i="2"/>
  <c r="H135" i="2" s="1"/>
  <c r="E132" i="2"/>
  <c r="H132" i="2" s="1"/>
  <c r="E131" i="2"/>
  <c r="H131" i="2" s="1"/>
  <c r="E101" i="2"/>
  <c r="H101" i="2" s="1"/>
  <c r="E68" i="2"/>
  <c r="H68" i="2" s="1"/>
  <c r="E66" i="2"/>
  <c r="H66" i="2" s="1"/>
  <c r="E64" i="2"/>
  <c r="H64" i="2" s="1"/>
  <c r="E58" i="2"/>
  <c r="E158" i="2" l="1"/>
  <c r="H158" i="2" s="1"/>
  <c r="E159" i="2"/>
  <c r="H159" i="2" s="1"/>
  <c r="E192" i="2"/>
  <c r="H192" i="2" s="1"/>
  <c r="E191" i="2"/>
  <c r="H191" i="2" s="1"/>
  <c r="E190" i="2"/>
  <c r="H190" i="2" s="1"/>
  <c r="E189" i="2"/>
  <c r="H189" i="2" s="1"/>
  <c r="E188" i="2"/>
  <c r="H188" i="2" s="1"/>
  <c r="E179" i="2"/>
  <c r="H179" i="2" s="1"/>
  <c r="E178" i="2"/>
  <c r="H178" i="2" s="1"/>
  <c r="E177" i="2"/>
  <c r="H177" i="2" s="1"/>
  <c r="E174" i="2"/>
  <c r="H174" i="2" s="1"/>
  <c r="E173" i="2"/>
  <c r="H173" i="2" s="1"/>
  <c r="E172" i="2"/>
  <c r="H172" i="2" s="1"/>
  <c r="E171" i="2"/>
  <c r="H171" i="2" s="1"/>
  <c r="E167" i="2"/>
  <c r="H167" i="2" s="1"/>
  <c r="E166" i="2"/>
  <c r="H166" i="2" s="1"/>
  <c r="E165" i="2"/>
  <c r="H165" i="2" s="1"/>
  <c r="E164" i="2"/>
  <c r="E161" i="2"/>
  <c r="H161" i="2" s="1"/>
  <c r="E157" i="2"/>
  <c r="H157" i="2" s="1"/>
  <c r="E156" i="2"/>
  <c r="H156" i="2" s="1"/>
  <c r="E155" i="2"/>
  <c r="H155" i="2" s="1"/>
  <c r="E154" i="2"/>
  <c r="H154" i="2" s="1"/>
  <c r="E153" i="2"/>
  <c r="H153" i="2" s="1"/>
  <c r="E152" i="2"/>
  <c r="H152" i="2" s="1"/>
  <c r="E148" i="2"/>
  <c r="E147" i="2"/>
  <c r="E145" i="2"/>
  <c r="E143" i="2"/>
  <c r="E142" i="2"/>
  <c r="E141" i="2"/>
  <c r="H141" i="2" s="1"/>
  <c r="E139" i="2"/>
  <c r="H139" i="2" s="1"/>
  <c r="E138" i="2"/>
  <c r="H138" i="2" s="1"/>
  <c r="E130" i="2"/>
  <c r="H130" i="2" s="1"/>
  <c r="E129" i="2"/>
  <c r="H129" i="2" s="1"/>
  <c r="E128" i="2"/>
  <c r="H128" i="2" s="1"/>
  <c r="E117" i="2"/>
  <c r="H117" i="2" s="1"/>
  <c r="E116" i="2"/>
  <c r="E115" i="2"/>
  <c r="E114" i="2"/>
  <c r="E113" i="2"/>
  <c r="H113" i="2" s="1"/>
  <c r="E112" i="2"/>
  <c r="H112" i="2" s="1"/>
  <c r="E111" i="2"/>
  <c r="H111" i="2" s="1"/>
  <c r="E110" i="2"/>
  <c r="H110" i="2" s="1"/>
  <c r="E103" i="2"/>
  <c r="H103" i="2" s="1"/>
  <c r="E102" i="2"/>
  <c r="H102" i="2" s="1"/>
  <c r="E69" i="2"/>
  <c r="E65" i="2"/>
  <c r="H65" i="2" s="1"/>
  <c r="E67" i="2"/>
  <c r="H67" i="2" s="1"/>
  <c r="E63" i="2"/>
  <c r="H63" i="2" s="1"/>
  <c r="E6" i="2"/>
  <c r="H6" i="2" s="1"/>
  <c r="E7" i="2"/>
  <c r="H7" i="2" s="1"/>
  <c r="E8" i="2"/>
  <c r="H8" i="2" s="1"/>
  <c r="E10" i="2"/>
  <c r="H10" i="2" s="1"/>
  <c r="E19" i="2"/>
  <c r="H19" i="2" s="1"/>
  <c r="E20" i="2"/>
  <c r="H20" i="2" s="1"/>
  <c r="E21" i="2"/>
  <c r="H21" i="2" s="1"/>
  <c r="E22" i="2"/>
  <c r="H22" i="2" s="1"/>
  <c r="E24" i="2"/>
  <c r="H24" i="2" s="1"/>
  <c r="E25" i="2"/>
  <c r="H25" i="2" s="1"/>
  <c r="E26" i="2"/>
  <c r="H26" i="2" s="1"/>
  <c r="E27" i="2"/>
  <c r="H27" i="2" s="1"/>
  <c r="E28" i="2"/>
  <c r="H28" i="2" s="1"/>
  <c r="E29" i="2"/>
  <c r="H29" i="2" s="1"/>
  <c r="E30" i="2"/>
  <c r="H30" i="2" s="1"/>
  <c r="E31" i="2"/>
  <c r="H31" i="2" s="1"/>
  <c r="E32" i="2"/>
  <c r="H32" i="2" s="1"/>
  <c r="E33" i="2"/>
  <c r="E40" i="2"/>
  <c r="H40" i="2" s="1"/>
  <c r="E44" i="2"/>
  <c r="H44" i="2" s="1"/>
  <c r="E45" i="2"/>
  <c r="H45" i="2" s="1"/>
  <c r="H5" i="2"/>
  <c r="T5" i="2" l="1"/>
  <c r="N105" i="1"/>
  <c r="I105" i="1"/>
  <c r="G105" i="1"/>
  <c r="N104" i="1"/>
  <c r="I104" i="1"/>
  <c r="G104" i="1"/>
  <c r="N103" i="1"/>
  <c r="I103" i="1"/>
  <c r="G103" i="1"/>
  <c r="N102" i="1"/>
  <c r="I102" i="1"/>
  <c r="G102" i="1"/>
  <c r="N100" i="1"/>
  <c r="I100" i="1"/>
  <c r="G100" i="1"/>
  <c r="N99" i="1"/>
  <c r="I99" i="1"/>
  <c r="G99" i="1"/>
  <c r="N98" i="1"/>
  <c r="I98" i="1"/>
  <c r="G98" i="1"/>
  <c r="N97" i="1"/>
  <c r="I97" i="1"/>
  <c r="G97" i="1"/>
  <c r="N96" i="1"/>
  <c r="I96" i="1"/>
  <c r="G96" i="1"/>
  <c r="N95" i="1"/>
  <c r="I95" i="1"/>
  <c r="G95" i="1"/>
  <c r="N94" i="1"/>
  <c r="I94" i="1"/>
  <c r="G94" i="1"/>
  <c r="N93" i="1"/>
  <c r="I93" i="1"/>
  <c r="G93" i="1"/>
  <c r="N92" i="1"/>
  <c r="I92" i="1"/>
  <c r="G92" i="1"/>
  <c r="N91" i="1"/>
  <c r="I91" i="1"/>
  <c r="G91" i="1"/>
  <c r="N90" i="1"/>
  <c r="I90" i="1"/>
  <c r="G90" i="1"/>
  <c r="N89" i="1"/>
  <c r="I89" i="1"/>
  <c r="G89" i="1"/>
  <c r="N88" i="1"/>
  <c r="I88" i="1"/>
  <c r="G88" i="1"/>
  <c r="N87" i="1"/>
  <c r="I87" i="1"/>
  <c r="G87" i="1"/>
  <c r="N86" i="1"/>
  <c r="I86" i="1"/>
  <c r="G86" i="1"/>
  <c r="N85" i="1"/>
  <c r="I85" i="1"/>
  <c r="G85" i="1"/>
  <c r="N84" i="1"/>
  <c r="I84" i="1"/>
  <c r="J84" i="1" s="1"/>
  <c r="G84" i="1"/>
  <c r="H84" i="1" s="1"/>
  <c r="N83" i="1"/>
  <c r="I83" i="1"/>
  <c r="J83" i="1" s="1"/>
  <c r="G83" i="1"/>
  <c r="H83" i="1" s="1"/>
  <c r="N82" i="1"/>
  <c r="I82" i="1"/>
  <c r="J82" i="1" s="1"/>
  <c r="G82" i="1"/>
  <c r="H82" i="1" s="1"/>
  <c r="N80" i="1"/>
  <c r="I80" i="1"/>
  <c r="J80" i="1" s="1"/>
  <c r="G80" i="1"/>
  <c r="H80" i="1" s="1"/>
  <c r="N79" i="1"/>
  <c r="I79" i="1"/>
  <c r="J79" i="1" s="1"/>
  <c r="G79" i="1"/>
  <c r="H79" i="1" s="1"/>
  <c r="N78" i="1"/>
  <c r="I78" i="1"/>
  <c r="J78" i="1" s="1"/>
  <c r="G78" i="1"/>
  <c r="H78" i="1" s="1"/>
  <c r="N77" i="1"/>
  <c r="I77" i="1"/>
  <c r="J77" i="1" s="1"/>
  <c r="G77" i="1"/>
  <c r="H77" i="1" s="1"/>
  <c r="N76" i="1"/>
  <c r="I76" i="1"/>
  <c r="J76" i="1" s="1"/>
  <c r="G76" i="1"/>
  <c r="H76" i="1" s="1"/>
  <c r="N75" i="1"/>
  <c r="I75" i="1"/>
  <c r="J75" i="1" s="1"/>
  <c r="G75" i="1"/>
  <c r="H75" i="1" s="1"/>
  <c r="N74" i="1"/>
  <c r="I74" i="1"/>
  <c r="G74" i="1"/>
  <c r="N73" i="1"/>
  <c r="I73" i="1"/>
  <c r="J73" i="1" s="1"/>
  <c r="G73" i="1"/>
  <c r="H73" i="1" s="1"/>
  <c r="N72" i="1"/>
  <c r="I72" i="1"/>
  <c r="J72" i="1" s="1"/>
  <c r="G72" i="1"/>
  <c r="H72" i="1" s="1"/>
  <c r="N71" i="1"/>
  <c r="I71" i="1"/>
  <c r="J71" i="1" s="1"/>
  <c r="G71" i="1"/>
  <c r="H71" i="1" s="1"/>
  <c r="N70" i="1"/>
  <c r="I70" i="1"/>
  <c r="J70" i="1" s="1"/>
  <c r="G70" i="1"/>
  <c r="H70" i="1" s="1"/>
  <c r="N69" i="1"/>
  <c r="I69" i="1"/>
  <c r="J69" i="1" s="1"/>
  <c r="G69" i="1"/>
  <c r="H69" i="1" s="1"/>
  <c r="N68" i="1"/>
  <c r="I68" i="1"/>
  <c r="J68" i="1" s="1"/>
  <c r="G68" i="1"/>
  <c r="H68" i="1" s="1"/>
  <c r="N67" i="1"/>
  <c r="I67" i="1"/>
  <c r="J67" i="1" s="1"/>
  <c r="G67" i="1"/>
  <c r="H67" i="1" s="1"/>
  <c r="N65" i="1"/>
  <c r="I65" i="1"/>
  <c r="G65" i="1"/>
  <c r="N64" i="1"/>
  <c r="I64" i="1"/>
  <c r="G64" i="1"/>
  <c r="N63" i="1"/>
  <c r="I63" i="1"/>
  <c r="G63" i="1"/>
  <c r="N62" i="1"/>
  <c r="I62" i="1"/>
  <c r="G62" i="1"/>
  <c r="N61" i="1"/>
  <c r="I61" i="1"/>
  <c r="G61" i="1"/>
  <c r="N60" i="1"/>
  <c r="I60" i="1"/>
  <c r="J60" i="1" s="1"/>
  <c r="G60" i="1"/>
  <c r="N59" i="1"/>
  <c r="I59" i="1"/>
  <c r="G59" i="1"/>
  <c r="N58" i="1"/>
  <c r="I58" i="1"/>
  <c r="G58" i="1"/>
  <c r="N56" i="1"/>
  <c r="I56" i="1"/>
  <c r="G56" i="1"/>
  <c r="N55" i="1"/>
  <c r="I55" i="1"/>
  <c r="G55" i="1"/>
  <c r="N54" i="1"/>
  <c r="I54" i="1"/>
  <c r="J54" i="1" s="1"/>
  <c r="G54" i="1"/>
  <c r="H54" i="1" s="1"/>
  <c r="N53" i="1"/>
  <c r="I53" i="1"/>
  <c r="G53" i="1"/>
  <c r="N52" i="1"/>
  <c r="I52" i="1"/>
  <c r="G52" i="1"/>
  <c r="N51" i="1"/>
  <c r="I51" i="1"/>
  <c r="G51" i="1"/>
  <c r="N50" i="1"/>
  <c r="I50" i="1"/>
  <c r="G50" i="1"/>
  <c r="N49" i="1"/>
  <c r="I49" i="1"/>
  <c r="G49" i="1"/>
  <c r="N48" i="1"/>
  <c r="I48" i="1"/>
  <c r="J48" i="1" s="1"/>
  <c r="G48" i="1"/>
  <c r="N47" i="1"/>
  <c r="I47" i="1"/>
  <c r="G47" i="1"/>
  <c r="N46" i="1"/>
  <c r="I46" i="1"/>
  <c r="G46" i="1"/>
  <c r="N45" i="1"/>
  <c r="I45" i="1"/>
  <c r="G45" i="1"/>
  <c r="N44" i="1"/>
  <c r="I44" i="1"/>
  <c r="G44" i="1"/>
  <c r="N43" i="1"/>
  <c r="I43" i="1"/>
  <c r="G43" i="1"/>
  <c r="N42" i="1"/>
  <c r="I42" i="1"/>
  <c r="G42" i="1"/>
  <c r="N40" i="1"/>
  <c r="I40" i="1"/>
  <c r="G40" i="1"/>
  <c r="N39" i="1"/>
  <c r="I39" i="1"/>
  <c r="G39" i="1"/>
  <c r="N38" i="1"/>
  <c r="I38" i="1"/>
  <c r="G38" i="1"/>
  <c r="H38" i="1" s="1"/>
  <c r="N37" i="1"/>
  <c r="I37" i="1"/>
  <c r="G37" i="1"/>
  <c r="N35" i="1"/>
  <c r="I35" i="1"/>
  <c r="G35" i="1"/>
  <c r="N34" i="1"/>
  <c r="I34" i="1"/>
  <c r="G34" i="1"/>
  <c r="N33" i="1"/>
  <c r="I33" i="1"/>
  <c r="J33" i="1" s="1"/>
  <c r="G33" i="1"/>
  <c r="H33" i="1" s="1"/>
  <c r="N32" i="1"/>
  <c r="I32" i="1"/>
  <c r="G32" i="1"/>
  <c r="N31" i="1"/>
  <c r="I31" i="1"/>
  <c r="G31" i="1"/>
  <c r="N30" i="1"/>
  <c r="I30" i="1"/>
  <c r="J30" i="1" s="1"/>
  <c r="G30" i="1"/>
  <c r="N29" i="1"/>
  <c r="I29" i="1"/>
  <c r="J29" i="1" s="1"/>
  <c r="G29" i="1"/>
  <c r="H29" i="1" s="1"/>
  <c r="N28" i="1"/>
  <c r="I28" i="1"/>
  <c r="G28" i="1"/>
  <c r="N26" i="1"/>
  <c r="I26" i="1"/>
  <c r="G26" i="1"/>
  <c r="N25" i="1"/>
  <c r="I25" i="1"/>
  <c r="G25" i="1"/>
  <c r="N24" i="1"/>
  <c r="I24" i="1"/>
  <c r="G24" i="1"/>
  <c r="H24" i="1" s="1"/>
  <c r="N23" i="1"/>
  <c r="I23" i="1"/>
  <c r="G23" i="1"/>
  <c r="N22" i="1"/>
  <c r="I22" i="1"/>
  <c r="J22" i="1" s="1"/>
  <c r="G22" i="1"/>
  <c r="H22" i="1" s="1"/>
  <c r="N20" i="1"/>
  <c r="I20" i="1"/>
  <c r="G20" i="1"/>
  <c r="N19" i="1"/>
  <c r="I19" i="1"/>
  <c r="G19" i="1"/>
  <c r="N18" i="1"/>
  <c r="I18" i="1"/>
  <c r="G18" i="1"/>
  <c r="N17" i="1"/>
  <c r="I17" i="1"/>
  <c r="G17" i="1"/>
  <c r="N16" i="1"/>
  <c r="I16" i="1"/>
  <c r="G16" i="1"/>
  <c r="N15" i="1"/>
  <c r="I15" i="1"/>
  <c r="J15" i="1" s="1"/>
  <c r="G15" i="1"/>
  <c r="N14" i="1"/>
  <c r="I14" i="1"/>
  <c r="J14" i="1" s="1"/>
  <c r="G14" i="1"/>
  <c r="H14" i="1" s="1"/>
  <c r="N13" i="1"/>
  <c r="I13" i="1"/>
  <c r="G13" i="1"/>
  <c r="N12" i="1"/>
  <c r="I12" i="1"/>
  <c r="G12" i="1"/>
  <c r="N11" i="1"/>
  <c r="I11" i="1"/>
  <c r="G11" i="1"/>
  <c r="N10" i="1"/>
  <c r="I10" i="1"/>
  <c r="G10" i="1"/>
  <c r="N9" i="1"/>
  <c r="I9" i="1"/>
  <c r="G9" i="1"/>
  <c r="N8" i="1"/>
  <c r="I8" i="1"/>
  <c r="J8" i="1" s="1"/>
  <c r="G8" i="1"/>
  <c r="H8" i="1" s="1"/>
  <c r="N7" i="1"/>
  <c r="I7" i="1"/>
  <c r="J7" i="1" s="1"/>
  <c r="G7" i="1"/>
  <c r="N6" i="1"/>
  <c r="I6" i="1"/>
  <c r="G6" i="1"/>
  <c r="N5" i="1"/>
  <c r="I5" i="1"/>
  <c r="J5" i="1" s="1"/>
  <c r="G5" i="1"/>
  <c r="H5" i="1" s="1"/>
  <c r="L5" i="1" s="1"/>
  <c r="R105" i="1"/>
  <c r="R104" i="1"/>
  <c r="R103" i="1"/>
  <c r="R102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5" i="1"/>
  <c r="R64" i="1"/>
  <c r="R63" i="1"/>
  <c r="R62" i="1"/>
  <c r="R61" i="1"/>
  <c r="R60" i="1"/>
  <c r="R59" i="1"/>
  <c r="R58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0" i="1"/>
  <c r="R39" i="1"/>
  <c r="R38" i="1"/>
  <c r="R37" i="1"/>
  <c r="R35" i="1"/>
  <c r="R34" i="1"/>
  <c r="R33" i="1"/>
  <c r="R32" i="1"/>
  <c r="R31" i="1"/>
  <c r="R30" i="1"/>
  <c r="R29" i="1"/>
  <c r="R28" i="1"/>
  <c r="R26" i="1"/>
  <c r="R25" i="1"/>
  <c r="R24" i="1"/>
  <c r="R23" i="1"/>
  <c r="R22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5" i="1"/>
  <c r="E105" i="1"/>
  <c r="E104" i="1"/>
  <c r="J104" i="1" s="1"/>
  <c r="E103" i="1"/>
  <c r="J103" i="1" s="1"/>
  <c r="E102" i="1"/>
  <c r="J102" i="1" s="1"/>
  <c r="E100" i="1"/>
  <c r="J100" i="1" s="1"/>
  <c r="E99" i="1"/>
  <c r="J99" i="1" s="1"/>
  <c r="E98" i="1"/>
  <c r="J98" i="1" s="1"/>
  <c r="E97" i="1"/>
  <c r="J97" i="1" s="1"/>
  <c r="E96" i="1"/>
  <c r="J96" i="1" s="1"/>
  <c r="E95" i="1"/>
  <c r="J95" i="1" s="1"/>
  <c r="E94" i="1"/>
  <c r="J94" i="1" s="1"/>
  <c r="E93" i="1"/>
  <c r="J93" i="1" s="1"/>
  <c r="E92" i="1"/>
  <c r="J92" i="1" s="1"/>
  <c r="E91" i="1"/>
  <c r="J91" i="1" s="1"/>
  <c r="E90" i="1"/>
  <c r="J90" i="1" s="1"/>
  <c r="E89" i="1"/>
  <c r="J89" i="1" s="1"/>
  <c r="E88" i="1"/>
  <c r="J88" i="1" s="1"/>
  <c r="E87" i="1"/>
  <c r="J87" i="1" s="1"/>
  <c r="E86" i="1"/>
  <c r="J86" i="1" s="1"/>
  <c r="E85" i="1"/>
  <c r="J85" i="1" s="1"/>
  <c r="E84" i="1"/>
  <c r="E83" i="1"/>
  <c r="E82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67" i="1"/>
  <c r="E59" i="1"/>
  <c r="E60" i="1"/>
  <c r="E61" i="1"/>
  <c r="E62" i="1"/>
  <c r="J62" i="1" s="1"/>
  <c r="E63" i="1"/>
  <c r="E64" i="1"/>
  <c r="E65" i="1"/>
  <c r="E58" i="1"/>
  <c r="J58" i="1" s="1"/>
  <c r="E56" i="1"/>
  <c r="E55" i="1"/>
  <c r="E54" i="1"/>
  <c r="E53" i="1"/>
  <c r="J53" i="1" s="1"/>
  <c r="E52" i="1"/>
  <c r="E51" i="1"/>
  <c r="E50" i="1"/>
  <c r="E49" i="1"/>
  <c r="J49" i="1" s="1"/>
  <c r="E48" i="1"/>
  <c r="E47" i="1"/>
  <c r="E46" i="1"/>
  <c r="E45" i="1"/>
  <c r="J45" i="1" s="1"/>
  <c r="E44" i="1"/>
  <c r="E43" i="1"/>
  <c r="E42" i="1"/>
  <c r="E40" i="1"/>
  <c r="E39" i="1"/>
  <c r="E38" i="1"/>
  <c r="E37" i="1"/>
  <c r="E35" i="1"/>
  <c r="E34" i="1"/>
  <c r="E33" i="1"/>
  <c r="E32" i="1"/>
  <c r="E31" i="1"/>
  <c r="E30" i="1"/>
  <c r="E29" i="1"/>
  <c r="E28" i="1"/>
  <c r="E26" i="1"/>
  <c r="J26" i="1" s="1"/>
  <c r="E25" i="1"/>
  <c r="E24" i="1"/>
  <c r="E23" i="1"/>
  <c r="E22" i="1"/>
  <c r="E16" i="1"/>
  <c r="E6" i="1"/>
  <c r="E7" i="1"/>
  <c r="E8" i="1"/>
  <c r="E9" i="1"/>
  <c r="J9" i="1" s="1"/>
  <c r="E10" i="1"/>
  <c r="E11" i="1"/>
  <c r="E12" i="1"/>
  <c r="E13" i="1"/>
  <c r="E14" i="1"/>
  <c r="E15" i="1"/>
  <c r="E17" i="1"/>
  <c r="E18" i="1"/>
  <c r="E19" i="1"/>
  <c r="E20" i="1"/>
  <c r="E5" i="1"/>
  <c r="J39" i="1" l="1"/>
  <c r="J56" i="1"/>
  <c r="J51" i="1"/>
  <c r="J20" i="1"/>
  <c r="J16" i="1"/>
  <c r="J17" i="1"/>
  <c r="J35" i="1"/>
  <c r="J65" i="1"/>
  <c r="J24" i="1"/>
  <c r="J43" i="1"/>
  <c r="J31" i="1"/>
  <c r="J61" i="1"/>
  <c r="H19" i="1"/>
  <c r="J19" i="1"/>
  <c r="L19" i="1" s="1"/>
  <c r="M19" i="1" s="1"/>
  <c r="J12" i="1"/>
  <c r="J40" i="1"/>
  <c r="J25" i="1"/>
  <c r="J44" i="1"/>
  <c r="J52" i="1"/>
  <c r="J11" i="1"/>
  <c r="J13" i="1"/>
  <c r="J74" i="1"/>
  <c r="J10" i="1"/>
  <c r="J18" i="1"/>
  <c r="J28" i="1"/>
  <c r="H31" i="1"/>
  <c r="J37" i="1"/>
  <c r="H40" i="1"/>
  <c r="J46" i="1"/>
  <c r="L46" i="1" s="1"/>
  <c r="M46" i="1" s="1"/>
  <c r="H49" i="1"/>
  <c r="L49" i="1" s="1"/>
  <c r="M49" i="1" s="1"/>
  <c r="H58" i="1"/>
  <c r="J63" i="1"/>
  <c r="L63" i="1" s="1"/>
  <c r="M63" i="1" s="1"/>
  <c r="J38" i="1"/>
  <c r="J47" i="1"/>
  <c r="J55" i="1"/>
  <c r="J64" i="1"/>
  <c r="J34" i="1"/>
  <c r="J6" i="1"/>
  <c r="H17" i="1"/>
  <c r="J23" i="1"/>
  <c r="H26" i="1"/>
  <c r="J32" i="1"/>
  <c r="H35" i="1"/>
  <c r="L35" i="1" s="1"/>
  <c r="M35" i="1" s="1"/>
  <c r="J42" i="1"/>
  <c r="H45" i="1"/>
  <c r="L45" i="1" s="1"/>
  <c r="M45" i="1" s="1"/>
  <c r="J50" i="1"/>
  <c r="L50" i="1" s="1"/>
  <c r="M50" i="1" s="1"/>
  <c r="H53" i="1"/>
  <c r="J59" i="1"/>
  <c r="L59" i="1" s="1"/>
  <c r="M59" i="1" s="1"/>
  <c r="H62" i="1"/>
  <c r="H43" i="1"/>
  <c r="H47" i="1"/>
  <c r="K47" i="1" s="1"/>
  <c r="H51" i="1"/>
  <c r="L51" i="1" s="1"/>
  <c r="M51" i="1" s="1"/>
  <c r="H55" i="1"/>
  <c r="L55" i="1" s="1"/>
  <c r="M55" i="1" s="1"/>
  <c r="H60" i="1"/>
  <c r="K60" i="1" s="1"/>
  <c r="H64" i="1"/>
  <c r="H15" i="1"/>
  <c r="H6" i="1"/>
  <c r="H10" i="1"/>
  <c r="H18" i="1"/>
  <c r="H23" i="1"/>
  <c r="L23" i="1" s="1"/>
  <c r="M23" i="1" s="1"/>
  <c r="H28" i="1"/>
  <c r="L28" i="1" s="1"/>
  <c r="M28" i="1" s="1"/>
  <c r="H32" i="1"/>
  <c r="L32" i="1" s="1"/>
  <c r="M32" i="1" s="1"/>
  <c r="H37" i="1"/>
  <c r="H42" i="1"/>
  <c r="H46" i="1"/>
  <c r="H50" i="1"/>
  <c r="H59" i="1"/>
  <c r="H63" i="1"/>
  <c r="H11" i="1"/>
  <c r="L11" i="1" s="1"/>
  <c r="M11" i="1" s="1"/>
  <c r="H74" i="1"/>
  <c r="L74" i="1" s="1"/>
  <c r="M74" i="1" s="1"/>
  <c r="H85" i="1"/>
  <c r="H86" i="1"/>
  <c r="H87" i="1"/>
  <c r="H88" i="1"/>
  <c r="L88" i="1" s="1"/>
  <c r="M88" i="1" s="1"/>
  <c r="H89" i="1"/>
  <c r="L89" i="1" s="1"/>
  <c r="M89" i="1" s="1"/>
  <c r="H90" i="1"/>
  <c r="K90" i="1" s="1"/>
  <c r="H91" i="1"/>
  <c r="K91" i="1" s="1"/>
  <c r="H92" i="1"/>
  <c r="L92" i="1" s="1"/>
  <c r="M92" i="1" s="1"/>
  <c r="H93" i="1"/>
  <c r="L93" i="1" s="1"/>
  <c r="M93" i="1" s="1"/>
  <c r="H94" i="1"/>
  <c r="L94" i="1" s="1"/>
  <c r="M94" i="1" s="1"/>
  <c r="H95" i="1"/>
  <c r="H96" i="1"/>
  <c r="H97" i="1"/>
  <c r="L97" i="1" s="1"/>
  <c r="M97" i="1" s="1"/>
  <c r="H98" i="1"/>
  <c r="L98" i="1" s="1"/>
  <c r="M98" i="1" s="1"/>
  <c r="H99" i="1"/>
  <c r="L99" i="1" s="1"/>
  <c r="M99" i="1" s="1"/>
  <c r="H100" i="1"/>
  <c r="K100" i="1" s="1"/>
  <c r="H102" i="1"/>
  <c r="H103" i="1"/>
  <c r="K103" i="1" s="1"/>
  <c r="H104" i="1"/>
  <c r="H105" i="1"/>
  <c r="L105" i="1" s="1"/>
  <c r="M105" i="1" s="1"/>
  <c r="H7" i="1"/>
  <c r="K7" i="1" s="1"/>
  <c r="H9" i="1"/>
  <c r="H13" i="1"/>
  <c r="K13" i="1" s="1"/>
  <c r="H12" i="1"/>
  <c r="L12" i="1" s="1"/>
  <c r="M12" i="1" s="1"/>
  <c r="H16" i="1"/>
  <c r="L16" i="1" s="1"/>
  <c r="M16" i="1" s="1"/>
  <c r="H20" i="1"/>
  <c r="K20" i="1" s="1"/>
  <c r="H25" i="1"/>
  <c r="H30" i="1"/>
  <c r="H34" i="1"/>
  <c r="H39" i="1"/>
  <c r="L39" i="1" s="1"/>
  <c r="M39" i="1" s="1"/>
  <c r="H44" i="1"/>
  <c r="K44" i="1" s="1"/>
  <c r="H48" i="1"/>
  <c r="H52" i="1"/>
  <c r="H56" i="1"/>
  <c r="H61" i="1"/>
  <c r="H65" i="1"/>
  <c r="J105" i="1"/>
  <c r="L102" i="1"/>
  <c r="M102" i="1" s="1"/>
  <c r="K102" i="1"/>
  <c r="L103" i="1"/>
  <c r="M103" i="1" s="1"/>
  <c r="L104" i="1"/>
  <c r="M104" i="1" s="1"/>
  <c r="K104" i="1"/>
  <c r="M83" i="1"/>
  <c r="L83" i="1"/>
  <c r="K83" i="1"/>
  <c r="M84" i="1"/>
  <c r="L84" i="1"/>
  <c r="K84" i="1"/>
  <c r="L85" i="1"/>
  <c r="M85" i="1" s="1"/>
  <c r="K85" i="1"/>
  <c r="L86" i="1"/>
  <c r="M86" i="1" s="1"/>
  <c r="K86" i="1"/>
  <c r="L87" i="1"/>
  <c r="M87" i="1" s="1"/>
  <c r="K87" i="1"/>
  <c r="K88" i="1"/>
  <c r="K92" i="1"/>
  <c r="L95" i="1"/>
  <c r="M95" i="1" s="1"/>
  <c r="K95" i="1"/>
  <c r="L96" i="1"/>
  <c r="M96" i="1" s="1"/>
  <c r="K96" i="1"/>
  <c r="L100" i="1"/>
  <c r="M100" i="1" s="1"/>
  <c r="M82" i="1"/>
  <c r="L82" i="1"/>
  <c r="K82" i="1"/>
  <c r="L90" i="1"/>
  <c r="M90" i="1" s="1"/>
  <c r="M67" i="1"/>
  <c r="L67" i="1"/>
  <c r="K67" i="1"/>
  <c r="M69" i="1"/>
  <c r="K69" i="1"/>
  <c r="L69" i="1"/>
  <c r="M71" i="1"/>
  <c r="K71" i="1"/>
  <c r="L71" i="1"/>
  <c r="M73" i="1"/>
  <c r="L73" i="1"/>
  <c r="K73" i="1"/>
  <c r="M75" i="1"/>
  <c r="L75" i="1"/>
  <c r="K75" i="1"/>
  <c r="M77" i="1"/>
  <c r="L77" i="1"/>
  <c r="K77" i="1"/>
  <c r="M80" i="1"/>
  <c r="L80" i="1"/>
  <c r="K80" i="1"/>
  <c r="M78" i="1"/>
  <c r="L78" i="1"/>
  <c r="K78" i="1"/>
  <c r="M68" i="1"/>
  <c r="K68" i="1"/>
  <c r="L68" i="1"/>
  <c r="M70" i="1"/>
  <c r="L70" i="1"/>
  <c r="K70" i="1"/>
  <c r="M72" i="1"/>
  <c r="L72" i="1"/>
  <c r="K72" i="1"/>
  <c r="M76" i="1"/>
  <c r="L76" i="1"/>
  <c r="K76" i="1"/>
  <c r="M79" i="1"/>
  <c r="L79" i="1"/>
  <c r="K79" i="1"/>
  <c r="L58" i="1"/>
  <c r="M58" i="1" s="1"/>
  <c r="K58" i="1"/>
  <c r="K61" i="1"/>
  <c r="L61" i="1"/>
  <c r="M61" i="1" s="1"/>
  <c r="K62" i="1"/>
  <c r="L62" i="1"/>
  <c r="M62" i="1" s="1"/>
  <c r="L65" i="1"/>
  <c r="M65" i="1" s="1"/>
  <c r="K65" i="1"/>
  <c r="L47" i="1"/>
  <c r="M47" i="1" s="1"/>
  <c r="L52" i="1"/>
  <c r="M52" i="1" s="1"/>
  <c r="L53" i="1"/>
  <c r="M53" i="1" s="1"/>
  <c r="K53" i="1"/>
  <c r="M54" i="1"/>
  <c r="L54" i="1"/>
  <c r="K54" i="1"/>
  <c r="L56" i="1"/>
  <c r="M56" i="1" s="1"/>
  <c r="K56" i="1"/>
  <c r="L43" i="1"/>
  <c r="M43" i="1" s="1"/>
  <c r="K43" i="1"/>
  <c r="L44" i="1"/>
  <c r="M44" i="1" s="1"/>
  <c r="K37" i="1"/>
  <c r="L38" i="1"/>
  <c r="M38" i="1" s="1"/>
  <c r="K38" i="1"/>
  <c r="M29" i="1"/>
  <c r="L29" i="1"/>
  <c r="K29" i="1"/>
  <c r="L30" i="1"/>
  <c r="M30" i="1" s="1"/>
  <c r="K30" i="1"/>
  <c r="L31" i="1"/>
  <c r="M31" i="1" s="1"/>
  <c r="K31" i="1"/>
  <c r="L33" i="1"/>
  <c r="M33" i="1" s="1"/>
  <c r="K33" i="1"/>
  <c r="L34" i="1"/>
  <c r="M34" i="1" s="1"/>
  <c r="K34" i="1"/>
  <c r="L24" i="1"/>
  <c r="M24" i="1" s="1"/>
  <c r="K24" i="1"/>
  <c r="K23" i="1"/>
  <c r="M22" i="1"/>
  <c r="L22" i="1"/>
  <c r="K22" i="1"/>
  <c r="L26" i="1"/>
  <c r="M26" i="1" s="1"/>
  <c r="K26" i="1"/>
  <c r="L25" i="1"/>
  <c r="M25" i="1" s="1"/>
  <c r="K25" i="1"/>
  <c r="L17" i="1"/>
  <c r="M17" i="1" s="1"/>
  <c r="K17" i="1"/>
  <c r="L10" i="1"/>
  <c r="M10" i="1" s="1"/>
  <c r="K10" i="1"/>
  <c r="L9" i="1"/>
  <c r="M9" i="1" s="1"/>
  <c r="K9" i="1"/>
  <c r="L8" i="1"/>
  <c r="K8" i="1"/>
  <c r="M8" i="1"/>
  <c r="L15" i="1"/>
  <c r="M15" i="1" s="1"/>
  <c r="K15" i="1"/>
  <c r="L7" i="1"/>
  <c r="M7" i="1" s="1"/>
  <c r="M14" i="1"/>
  <c r="L14" i="1"/>
  <c r="K14" i="1"/>
  <c r="L18" i="1"/>
  <c r="M18" i="1" s="1"/>
  <c r="K18" i="1"/>
  <c r="M5" i="1"/>
  <c r="K5" i="1"/>
  <c r="K42" i="1" l="1"/>
  <c r="K40" i="1"/>
  <c r="L37" i="1"/>
  <c r="M37" i="1" s="1"/>
  <c r="K99" i="1"/>
  <c r="K19" i="1"/>
  <c r="L13" i="1"/>
  <c r="M13" i="1" s="1"/>
  <c r="L6" i="1"/>
  <c r="M6" i="1" s="1"/>
  <c r="L20" i="1"/>
  <c r="M20" i="1" s="1"/>
  <c r="K63" i="1"/>
  <c r="L64" i="1"/>
  <c r="M64" i="1" s="1"/>
  <c r="K94" i="1"/>
  <c r="K59" i="1"/>
  <c r="K52" i="1"/>
  <c r="K16" i="1"/>
  <c r="K50" i="1"/>
  <c r="K93" i="1"/>
  <c r="K105" i="1"/>
  <c r="L40" i="1"/>
  <c r="M40" i="1" s="1"/>
  <c r="K46" i="1"/>
  <c r="K74" i="1"/>
  <c r="K49" i="1"/>
  <c r="K39" i="1"/>
  <c r="K45" i="1"/>
  <c r="L60" i="1"/>
  <c r="M60" i="1" s="1"/>
  <c r="K98" i="1"/>
  <c r="L91" i="1"/>
  <c r="M91" i="1" s="1"/>
  <c r="K12" i="1"/>
  <c r="K32" i="1"/>
  <c r="K48" i="1"/>
  <c r="K6" i="1"/>
  <c r="K28" i="1"/>
  <c r="K55" i="1"/>
  <c r="L48" i="1"/>
  <c r="M48" i="1" s="1"/>
  <c r="L42" i="1"/>
  <c r="M42" i="1" s="1"/>
  <c r="K64" i="1"/>
  <c r="K89" i="1"/>
  <c r="K97" i="1"/>
  <c r="K11" i="1"/>
  <c r="K35" i="1"/>
  <c r="K51" i="1"/>
</calcChain>
</file>

<file path=xl/sharedStrings.xml><?xml version="1.0" encoding="utf-8"?>
<sst xmlns="http://schemas.openxmlformats.org/spreadsheetml/2006/main" count="949" uniqueCount="324">
  <si>
    <t>Hospitalizacion</t>
  </si>
  <si>
    <t>Control, informacion y caja</t>
  </si>
  <si>
    <t>Sala EDA</t>
  </si>
  <si>
    <t>Reanimacion</t>
  </si>
  <si>
    <t>Oficina Radio</t>
  </si>
  <si>
    <t>Sala ERA</t>
  </si>
  <si>
    <t>Curaciones y ferulizaciones</t>
  </si>
  <si>
    <t>Observacion urgencias</t>
  </si>
  <si>
    <t>Equipos</t>
  </si>
  <si>
    <t>Pasillo urgencias</t>
  </si>
  <si>
    <t>Espera interna y pasillo</t>
  </si>
  <si>
    <t>Consultoria Triage</t>
  </si>
  <si>
    <t>Consultorio 1</t>
  </si>
  <si>
    <t>Consultorio 2</t>
  </si>
  <si>
    <t>Examination room</t>
  </si>
  <si>
    <t>Ubicación</t>
  </si>
  <si>
    <t>m2</t>
  </si>
  <si>
    <t>m3</t>
  </si>
  <si>
    <t>suminstro</t>
  </si>
  <si>
    <t>cfm</t>
  </si>
  <si>
    <t>altura</t>
  </si>
  <si>
    <t>m</t>
  </si>
  <si>
    <t>area</t>
  </si>
  <si>
    <t>volumen</t>
  </si>
  <si>
    <t>Retorno</t>
  </si>
  <si>
    <t>A. exterior</t>
  </si>
  <si>
    <t>Extraccion</t>
  </si>
  <si>
    <t>Categoria</t>
  </si>
  <si>
    <t>ach</t>
  </si>
  <si>
    <t>%</t>
  </si>
  <si>
    <t>Sala espera</t>
  </si>
  <si>
    <t>Corridor</t>
  </si>
  <si>
    <t>Triage</t>
  </si>
  <si>
    <t>Miscellaneous spaces</t>
  </si>
  <si>
    <t>Warehouses</t>
  </si>
  <si>
    <t>Imagenologia</t>
  </si>
  <si>
    <t>Oficina radiologo</t>
  </si>
  <si>
    <t xml:space="preserve">Ecografia </t>
  </si>
  <si>
    <t>Sala RX</t>
  </si>
  <si>
    <t xml:space="preserve"> </t>
  </si>
  <si>
    <t>Control RX</t>
  </si>
  <si>
    <t>Clean workroom</t>
  </si>
  <si>
    <t>Trauma room</t>
  </si>
  <si>
    <t>Office space</t>
  </si>
  <si>
    <t>Office buildings</t>
  </si>
  <si>
    <t>Reception areas</t>
  </si>
  <si>
    <t>T. Sucio</t>
  </si>
  <si>
    <t>T. limpio</t>
  </si>
  <si>
    <t>X-ray</t>
  </si>
  <si>
    <t>Patient room</t>
  </si>
  <si>
    <t>Laboratorio Clinico</t>
  </si>
  <si>
    <t>Toma muestras ginecologo</t>
  </si>
  <si>
    <t>Oficina coordinador</t>
  </si>
  <si>
    <t>Toma muestras 1</t>
  </si>
  <si>
    <t>Toma muestras 2</t>
  </si>
  <si>
    <t>Almacen muestras</t>
  </si>
  <si>
    <t>Laboratorio especial</t>
  </si>
  <si>
    <t>Lavado</t>
  </si>
  <si>
    <t>Pasillo laboratorio</t>
  </si>
  <si>
    <t>Soiled room</t>
  </si>
  <si>
    <t xml:space="preserve">Hazardous material </t>
  </si>
  <si>
    <t>laboratory general</t>
  </si>
  <si>
    <t>Esterilizacion</t>
  </si>
  <si>
    <t>Cuarto revelado</t>
  </si>
  <si>
    <t>Darkroom</t>
  </si>
  <si>
    <t>Esclusa</t>
  </si>
  <si>
    <t>Entrega y almacen</t>
  </si>
  <si>
    <t>Clasificacion</t>
  </si>
  <si>
    <t>Recepcion y lavado</t>
  </si>
  <si>
    <t>Protective environment</t>
  </si>
  <si>
    <t>Obstetricia</t>
  </si>
  <si>
    <t>Atencion a la familia</t>
  </si>
  <si>
    <t>Recuperacion</t>
  </si>
  <si>
    <t>Sala de partos</t>
  </si>
  <si>
    <t>Atencion neo-natal</t>
  </si>
  <si>
    <t>Trabajo de parto 1</t>
  </si>
  <si>
    <t>Trabajo de parto 2</t>
  </si>
  <si>
    <t>Acceso filtro</t>
  </si>
  <si>
    <t>Descanso personal</t>
  </si>
  <si>
    <t>Prelavado</t>
  </si>
  <si>
    <t>Trabajo limpio</t>
  </si>
  <si>
    <t>Recepcion</t>
  </si>
  <si>
    <t>Deposito residuos</t>
  </si>
  <si>
    <t>Trabajo sucio</t>
  </si>
  <si>
    <t xml:space="preserve">Newborn nursery </t>
  </si>
  <si>
    <t>Newborn intensive care</t>
  </si>
  <si>
    <t>Area esteril</t>
  </si>
  <si>
    <t>Area limpia</t>
  </si>
  <si>
    <t>Lactancia</t>
  </si>
  <si>
    <t>Curaciones</t>
  </si>
  <si>
    <t>Habitacion</t>
  </si>
  <si>
    <t>Pasillo hospitalizacion</t>
  </si>
  <si>
    <t>Oficinas</t>
  </si>
  <si>
    <t>Sterile storage</t>
  </si>
  <si>
    <t>Treatment room</t>
  </si>
  <si>
    <t>Sala juntas</t>
  </si>
  <si>
    <t>Secretaria y archivo</t>
  </si>
  <si>
    <t>Oficina gerencia</t>
  </si>
  <si>
    <t>Tesoreria</t>
  </si>
  <si>
    <t>Of. Subgerente medico</t>
  </si>
  <si>
    <t>Of. Subgerente administrativo</t>
  </si>
  <si>
    <t>Farmacia</t>
  </si>
  <si>
    <t>Sala multiple</t>
  </si>
  <si>
    <t>Archivo</t>
  </si>
  <si>
    <t>Vivienda medica - sala</t>
  </si>
  <si>
    <t>Vivienda medica - Hab.1</t>
  </si>
  <si>
    <t>Vivienda medica - Hab.2</t>
  </si>
  <si>
    <t>Consulta externa</t>
  </si>
  <si>
    <t>Oficina SIAU</t>
  </si>
  <si>
    <t>Oficina coordinacion</t>
  </si>
  <si>
    <t>Facturacion</t>
  </si>
  <si>
    <t>Cons. Servicios medicos 1</t>
  </si>
  <si>
    <t>Cons. Servicios medicos 2</t>
  </si>
  <si>
    <t>Cons. PyP 1</t>
  </si>
  <si>
    <t>Cons. PyP 2</t>
  </si>
  <si>
    <t>Cons. Vacunacion</t>
  </si>
  <si>
    <t>Cons. Enfermeria</t>
  </si>
  <si>
    <t>Cons. Medicina esp.</t>
  </si>
  <si>
    <t>Cons. Medicina general 1</t>
  </si>
  <si>
    <t>Cons. Medicina general 2</t>
  </si>
  <si>
    <t>Cons. Medicina general 3</t>
  </si>
  <si>
    <t>Cons. Medicina general 4</t>
  </si>
  <si>
    <t>Cons. Medicina general 5</t>
  </si>
  <si>
    <t>Cons. Apoyo terapeutico</t>
  </si>
  <si>
    <t>Cons. Odontologia</t>
  </si>
  <si>
    <t>RX odontologia</t>
  </si>
  <si>
    <t>Esterilizacion odontologia</t>
  </si>
  <si>
    <t>Pharmacy</t>
  </si>
  <si>
    <t>Education facilities</t>
  </si>
  <si>
    <t>Classroom</t>
  </si>
  <si>
    <t>Dormitories</t>
  </si>
  <si>
    <t>Living room</t>
  </si>
  <si>
    <t>Bedroom</t>
  </si>
  <si>
    <t>Circulacion publica</t>
  </si>
  <si>
    <t>Sala espera consulta externa</t>
  </si>
  <si>
    <t>Sala espera izquierda</t>
  </si>
  <si>
    <t>Sala espera derecha</t>
  </si>
  <si>
    <t>Oratorio</t>
  </si>
  <si>
    <t>Pasillo obstetricia sup.</t>
  </si>
  <si>
    <t>Pasillo obstetricia inf.</t>
  </si>
  <si>
    <t>Puestos abiertos</t>
  </si>
  <si>
    <t>CFM</t>
  </si>
  <si>
    <t>TR</t>
  </si>
  <si>
    <t>Carga termica</t>
  </si>
  <si>
    <t>positiva</t>
  </si>
  <si>
    <t>negativa</t>
  </si>
  <si>
    <t>A.ext</t>
  </si>
  <si>
    <t>suministro</t>
  </si>
  <si>
    <t>cfm/pers</t>
  </si>
  <si>
    <t>cfm/ft2</t>
  </si>
  <si>
    <t>Presion</t>
  </si>
  <si>
    <t>Tipo zona</t>
  </si>
  <si>
    <t>Health-care</t>
  </si>
  <si>
    <t>No. Personas</t>
  </si>
  <si>
    <t>Recirculacion</t>
  </si>
  <si>
    <t>No</t>
  </si>
  <si>
    <t>n/a</t>
  </si>
  <si>
    <t>Suministro</t>
  </si>
  <si>
    <t>Rack comunicaciones</t>
  </si>
  <si>
    <t>Entrega cadaveres</t>
  </si>
  <si>
    <t>Residuos raros</t>
  </si>
  <si>
    <t>Autopsias</t>
  </si>
  <si>
    <t>Deposito cadaveres</t>
  </si>
  <si>
    <t>Cuarto gases</t>
  </si>
  <si>
    <t>Cuarto vacio</t>
  </si>
  <si>
    <t>Pasillo morgue</t>
  </si>
  <si>
    <t>Otros</t>
  </si>
  <si>
    <t>Servicios generales medicos</t>
  </si>
  <si>
    <t>SOTANO</t>
  </si>
  <si>
    <t>BTU/h</t>
  </si>
  <si>
    <t>Movimiento Aire</t>
  </si>
  <si>
    <t>Equipo de tomografia</t>
  </si>
  <si>
    <t>Sala contraste y preparacion</t>
  </si>
  <si>
    <t>Locutorio</t>
  </si>
  <si>
    <t>Area de Terapias</t>
  </si>
  <si>
    <t>Paquetes Calientes</t>
  </si>
  <si>
    <t>Paquetes Frios</t>
  </si>
  <si>
    <t>Descanso Medico</t>
  </si>
  <si>
    <t>Descanso Personal</t>
  </si>
  <si>
    <t xml:space="preserve">Sala de recuperacion </t>
  </si>
  <si>
    <t>Auditorio</t>
  </si>
  <si>
    <t>Aula 2</t>
  </si>
  <si>
    <t>Aula 3</t>
  </si>
  <si>
    <t>Habitacion 1</t>
  </si>
  <si>
    <t>Habitacion 2</t>
  </si>
  <si>
    <t>Habitacion 3</t>
  </si>
  <si>
    <t>Area Multiple 1</t>
  </si>
  <si>
    <t>Area Multiple 2</t>
  </si>
  <si>
    <t xml:space="preserve">Coordinación </t>
  </si>
  <si>
    <t>Classrooms</t>
  </si>
  <si>
    <t>Imágenes</t>
  </si>
  <si>
    <t>Resident dining</t>
  </si>
  <si>
    <t>Vestidores</t>
  </si>
  <si>
    <t>Trabajo Limpio</t>
  </si>
  <si>
    <t>Ropa sucia</t>
  </si>
  <si>
    <t>Ropa limpia</t>
  </si>
  <si>
    <t>Telephone</t>
  </si>
  <si>
    <t>Descanso Pesonal</t>
  </si>
  <si>
    <t>Ropa Limpia</t>
  </si>
  <si>
    <t>Deposito GYM</t>
  </si>
  <si>
    <t>GYM</t>
  </si>
  <si>
    <t>Trabajo Sucio</t>
  </si>
  <si>
    <t>Ropa Sucia</t>
  </si>
  <si>
    <t>Auditorium Seating area</t>
  </si>
  <si>
    <t>Control</t>
  </si>
  <si>
    <t xml:space="preserve">Bloque #1 </t>
  </si>
  <si>
    <t>Area</t>
  </si>
  <si>
    <t>Sala rayos x 1</t>
  </si>
  <si>
    <t>Sala rayos x 2</t>
  </si>
  <si>
    <t>Ecografia 1</t>
  </si>
  <si>
    <t>Ecografia 2</t>
  </si>
  <si>
    <t>Ecocardiografia</t>
  </si>
  <si>
    <t>Descanso sala</t>
  </si>
  <si>
    <t xml:space="preserve">Facturacion </t>
  </si>
  <si>
    <t>Sala de lectura y t</t>
  </si>
  <si>
    <t>Digitalizacon</t>
  </si>
  <si>
    <t xml:space="preserve">Ecografia 3 </t>
  </si>
  <si>
    <t>Cafetim</t>
  </si>
  <si>
    <t>Vestier presonal 1</t>
  </si>
  <si>
    <t>Vestier presonal 2</t>
  </si>
  <si>
    <t>Coordinación</t>
  </si>
  <si>
    <t>Cuarto tecnico</t>
  </si>
  <si>
    <t xml:space="preserve">Control de imágenes </t>
  </si>
  <si>
    <t>Sala de contraste</t>
  </si>
  <si>
    <t>Sala de resonancia MAG</t>
  </si>
  <si>
    <t>Deposito Contraste</t>
  </si>
  <si>
    <t xml:space="preserve">Control Imágenes </t>
  </si>
  <si>
    <t>Area entrevista</t>
  </si>
  <si>
    <t>Area de preparacion</t>
  </si>
  <si>
    <t xml:space="preserve">Trabajo sucio </t>
  </si>
  <si>
    <t>RX potatil</t>
  </si>
  <si>
    <t>Medicamentos</t>
  </si>
  <si>
    <t>Codinacion UCI</t>
  </si>
  <si>
    <t>Recpcion</t>
  </si>
  <si>
    <t>Reepcion e inofrmacion</t>
  </si>
  <si>
    <t>Cuarto electrico</t>
  </si>
  <si>
    <t>Descanso medico</t>
  </si>
  <si>
    <t xml:space="preserve">Descanso personal </t>
  </si>
  <si>
    <t>Bloque #2</t>
  </si>
  <si>
    <t>coordinación uci</t>
  </si>
  <si>
    <t>UCI NEONATAL</t>
  </si>
  <si>
    <t>Bloque #3</t>
  </si>
  <si>
    <t>Audimetria</t>
  </si>
  <si>
    <t>Terapia ocupaional</t>
  </si>
  <si>
    <t>Sala de Hidroterapia</t>
  </si>
  <si>
    <t>Terapia de Lenguaje 1</t>
  </si>
  <si>
    <t>Terapia de Lenguaje 2</t>
  </si>
  <si>
    <t>Terapia de Lenguaje 3</t>
  </si>
  <si>
    <t>Terapia de Lenguaje 4</t>
  </si>
  <si>
    <t>Area de GYM</t>
  </si>
  <si>
    <t>BLOQUE</t>
  </si>
  <si>
    <t xml:space="preserve">Piso </t>
  </si>
  <si>
    <t>Cuarto de Informacion</t>
  </si>
  <si>
    <t>Sala de espera</t>
  </si>
  <si>
    <t>Deposito</t>
  </si>
  <si>
    <r>
      <rPr>
        <b/>
        <sz val="18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 xml:space="preserve">iso </t>
    </r>
    <r>
      <rPr>
        <b/>
        <sz val="18"/>
        <color theme="1"/>
        <rFont val="Calibri"/>
        <family val="2"/>
        <scheme val="minor"/>
      </rPr>
      <t>2</t>
    </r>
  </si>
  <si>
    <r>
      <rPr>
        <b/>
        <sz val="18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 xml:space="preserve">iso </t>
    </r>
    <r>
      <rPr>
        <b/>
        <sz val="18"/>
        <color theme="1"/>
        <rFont val="Calibri"/>
        <family val="2"/>
        <scheme val="minor"/>
      </rPr>
      <t>1</t>
    </r>
  </si>
  <si>
    <t>Sala de Cirujia 1</t>
  </si>
  <si>
    <t>Sala de Cirujia 2</t>
  </si>
  <si>
    <t>Sala de Cirujia 3</t>
  </si>
  <si>
    <t xml:space="preserve">Deposito de Materiales </t>
  </si>
  <si>
    <t xml:space="preserve">Medicamentos </t>
  </si>
  <si>
    <t>Deposito de Anestesia</t>
  </si>
  <si>
    <t>UCI Adultos</t>
  </si>
  <si>
    <t>UCI intermedio Adultos</t>
  </si>
  <si>
    <r>
      <rPr>
        <b/>
        <sz val="18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 xml:space="preserve">iso </t>
    </r>
    <r>
      <rPr>
        <b/>
        <sz val="18"/>
        <color theme="1"/>
        <rFont val="Calibri"/>
        <family val="2"/>
        <scheme val="minor"/>
      </rPr>
      <t>3</t>
    </r>
  </si>
  <si>
    <t>Auditoriio</t>
  </si>
  <si>
    <t>Aula 1</t>
  </si>
  <si>
    <t>Habitaciones 1</t>
  </si>
  <si>
    <t>Habitaciones 2</t>
  </si>
  <si>
    <t>Habitaciones 3</t>
  </si>
  <si>
    <t xml:space="preserve">Biblioteca </t>
  </si>
  <si>
    <t>Bienestar Universitario</t>
  </si>
  <si>
    <t>Area Multiple 3</t>
  </si>
  <si>
    <t>Habitacion 4</t>
  </si>
  <si>
    <t>Habitacion 5</t>
  </si>
  <si>
    <t>Habitacion 6</t>
  </si>
  <si>
    <t>Habitacion 7</t>
  </si>
  <si>
    <t>Habitacion 8</t>
  </si>
  <si>
    <t>Habitacion 9</t>
  </si>
  <si>
    <t>Habitacion 10</t>
  </si>
  <si>
    <t>Habitacion 11</t>
  </si>
  <si>
    <t xml:space="preserve">Sala de obsevacion </t>
  </si>
  <si>
    <t>Oficina</t>
  </si>
  <si>
    <t xml:space="preserve">Recepcion e informacion </t>
  </si>
  <si>
    <t>Habitacion 12</t>
  </si>
  <si>
    <t>Habitacion 13</t>
  </si>
  <si>
    <t>Habitacion 14</t>
  </si>
  <si>
    <t>Habitacion 15</t>
  </si>
  <si>
    <t>Habitacion 16</t>
  </si>
  <si>
    <t>Habitacion 17</t>
  </si>
  <si>
    <t>Habitacion 18</t>
  </si>
  <si>
    <t>Habitacion 19</t>
  </si>
  <si>
    <t>Habitacion 20</t>
  </si>
  <si>
    <t>Habitacion 21</t>
  </si>
  <si>
    <t>Habitacion 22</t>
  </si>
  <si>
    <t>Habitacion 23</t>
  </si>
  <si>
    <t>Habitacion 24</t>
  </si>
  <si>
    <t>Habitacion 25</t>
  </si>
  <si>
    <t>Habitacion 26</t>
  </si>
  <si>
    <t>Habitacion 27</t>
  </si>
  <si>
    <t>Habitacion 28</t>
  </si>
  <si>
    <t>Central de Sistemas</t>
  </si>
  <si>
    <t>Atencion telefonica y Virtual</t>
  </si>
  <si>
    <t xml:space="preserve">Habitacion personal </t>
  </si>
  <si>
    <t xml:space="preserve">Deposito de Material </t>
  </si>
  <si>
    <t>Referencia y Contrareferncia</t>
  </si>
  <si>
    <t xml:space="preserve">Area de Atencion y prevenvion </t>
  </si>
  <si>
    <t>Capacitacion 1</t>
  </si>
  <si>
    <t>Capacitacion 2</t>
  </si>
  <si>
    <t>All rooms</t>
  </si>
  <si>
    <t>Oficce Space</t>
  </si>
  <si>
    <t>Emergency departament</t>
  </si>
  <si>
    <t>Operating Room</t>
  </si>
  <si>
    <t>all room</t>
  </si>
  <si>
    <t>Negative</t>
  </si>
  <si>
    <t>N/R</t>
  </si>
  <si>
    <t>Positive</t>
  </si>
  <si>
    <t>Pasillo</t>
  </si>
  <si>
    <t>Corredor</t>
  </si>
  <si>
    <t>,</t>
  </si>
  <si>
    <t>corredor</t>
  </si>
  <si>
    <t>Equipo de Angiografia</t>
  </si>
  <si>
    <t>UC intermedio Pediatrico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</si>
</sst>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/>
    <xf numFmtId="0" fontId="0" fillId="0" borderId="2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9" fontId="0" fillId="0" borderId="30" xfId="1" applyFont="1" applyBorder="1" applyAlignment="1">
      <alignment horizontal="center" vertical="center"/>
    </xf>
    <xf numFmtId="0" fontId="0" fillId="0" borderId="1" xfId="0" applyBorder="1"/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31" xfId="0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9" fontId="0" fillId="0" borderId="30" xfId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/>
    <xf numFmtId="0" fontId="0" fillId="3" borderId="29" xfId="0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9" fontId="0" fillId="3" borderId="3" xfId="1" applyFont="1" applyFill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9" fontId="0" fillId="5" borderId="1" xfId="1" applyFont="1" applyFill="1" applyBorder="1" applyAlignment="1">
      <alignment horizontal="center" vertical="center"/>
    </xf>
    <xf numFmtId="0" fontId="0" fillId="5" borderId="28" xfId="0" applyFill="1" applyBorder="1" applyAlignment="1">
      <alignment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0" fontId="0" fillId="5" borderId="0" xfId="0" applyFill="1"/>
    <xf numFmtId="0" fontId="0" fillId="0" borderId="33" xfId="0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0" fillId="6" borderId="0" xfId="0" applyFill="1"/>
    <xf numFmtId="0" fontId="3" fillId="6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9" fontId="0" fillId="6" borderId="1" xfId="1" applyFon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0" fillId="6" borderId="28" xfId="0" applyFill="1" applyBorder="1" applyAlignment="1">
      <alignment vertical="center"/>
    </xf>
    <xf numFmtId="0" fontId="0" fillId="6" borderId="1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49" fontId="0" fillId="6" borderId="0" xfId="0" applyNumberFormat="1" applyFill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6" borderId="32" xfId="0" applyFont="1" applyFill="1" applyBorder="1"/>
    <xf numFmtId="0" fontId="5" fillId="5" borderId="32" xfId="0" applyFont="1" applyFill="1" applyBorder="1"/>
    <xf numFmtId="0" fontId="5" fillId="3" borderId="32" xfId="0" applyFont="1" applyFill="1" applyBorder="1"/>
    <xf numFmtId="0" fontId="5" fillId="0" borderId="5" xfId="0" applyFont="1" applyBorder="1" applyAlignment="1" applyProtection="1">
      <alignment horizontal="center" vertical="center"/>
      <protection locked="0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vertical="center"/>
    </xf>
    <xf numFmtId="9" fontId="0" fillId="0" borderId="1" xfId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5" borderId="29" xfId="0" applyFill="1" applyBorder="1" applyAlignment="1">
      <alignment horizontal="center" vertical="center"/>
    </xf>
    <xf numFmtId="1" fontId="0" fillId="5" borderId="3" xfId="0" applyNumberFormat="1" applyFill="1" applyBorder="1" applyAlignment="1">
      <alignment horizontal="center" vertical="center"/>
    </xf>
    <xf numFmtId="9" fontId="0" fillId="5" borderId="3" xfId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6" fillId="4" borderId="34" xfId="0" applyFont="1" applyFill="1" applyBorder="1" applyAlignment="1" applyProtection="1">
      <alignment horizontal="center" vertical="center"/>
      <protection locked="0"/>
    </xf>
    <xf numFmtId="0" fontId="8" fillId="4" borderId="35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textRotation="90"/>
    </xf>
    <xf numFmtId="0" fontId="4" fillId="0" borderId="25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99CC"/>
      <color rgb="FF03E2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F03D1-1CE2-4593-A7CC-886853E7195D}">
  <sheetPr>
    <pageSetUpPr fitToPage="1"/>
  </sheetPr>
  <dimension ref="A1:AQ299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84" sqref="B84"/>
    </sheetView>
  </sheetViews>
  <sheetFormatPr baseColWidth="10" defaultRowHeight="14.4" x14ac:dyDescent="0.3"/>
  <cols>
    <col min="1" max="1" width="7.44140625" hidden="1" customWidth="1"/>
    <col min="2" max="2" width="37" style="1" bestFit="1" customWidth="1"/>
    <col min="3" max="3" width="8" style="1" customWidth="1"/>
    <col min="4" max="4" width="7.88671875" style="1" customWidth="1"/>
    <col min="5" max="5" width="10" style="45" customWidth="1"/>
    <col min="6" max="6" width="10" style="1" customWidth="1"/>
    <col min="7" max="7" width="7.5546875" style="1" customWidth="1"/>
    <col min="8" max="8" width="9.109375" style="1" customWidth="1"/>
    <col min="9" max="9" width="6.109375" style="1" customWidth="1"/>
    <col min="10" max="10" width="8.109375" style="1" customWidth="1"/>
    <col min="11" max="11" width="9.88671875" style="1" customWidth="1"/>
    <col min="12" max="12" width="8.88671875" style="1" customWidth="1"/>
    <col min="13" max="13" width="11.44140625" style="1" customWidth="1"/>
    <col min="14" max="14" width="17.33203125" style="1" bestFit="1" customWidth="1"/>
    <col min="15" max="15" width="19.5546875" style="1" customWidth="1"/>
    <col min="16" max="16" width="21.6640625" style="1" customWidth="1"/>
    <col min="17" max="17" width="9.6640625" customWidth="1"/>
    <col min="18" max="19" width="7.33203125" customWidth="1"/>
    <col min="20" max="20" width="11" customWidth="1"/>
    <col min="21" max="21" width="8.5546875" customWidth="1"/>
    <col min="22" max="22" width="11.5546875" customWidth="1"/>
    <col min="23" max="24" width="7.5546875" style="30" customWidth="1"/>
    <col min="25" max="25" width="9.44140625" customWidth="1"/>
    <col min="26" max="26" width="22.5546875" customWidth="1"/>
    <col min="27" max="27" width="25.5546875" customWidth="1"/>
    <col min="28" max="28" width="10.5546875" customWidth="1"/>
    <col min="29" max="29" width="8.88671875" customWidth="1"/>
    <col min="33" max="33" width="14.88671875" customWidth="1"/>
    <col min="37" max="37" width="47.6640625" customWidth="1"/>
  </cols>
  <sheetData>
    <row r="1" spans="1:24" s="16" customFormat="1" ht="15" thickBot="1" x14ac:dyDescent="0.35">
      <c r="B1" s="17"/>
      <c r="C1" s="17"/>
      <c r="D1" s="17"/>
      <c r="E1" s="43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W1" s="28"/>
      <c r="X1" s="28"/>
    </row>
    <row r="2" spans="1:24" s="16" customFormat="1" x14ac:dyDescent="0.3">
      <c r="A2" s="146" t="s">
        <v>251</v>
      </c>
      <c r="B2" s="121" t="s">
        <v>250</v>
      </c>
      <c r="C2" s="96" t="s">
        <v>206</v>
      </c>
      <c r="D2" s="96" t="s">
        <v>20</v>
      </c>
      <c r="E2" s="97" t="s">
        <v>23</v>
      </c>
      <c r="F2" s="123" t="s">
        <v>153</v>
      </c>
      <c r="G2" s="115" t="s">
        <v>170</v>
      </c>
      <c r="H2" s="115"/>
      <c r="I2" s="115" t="s">
        <v>25</v>
      </c>
      <c r="J2" s="115"/>
      <c r="K2" s="115"/>
      <c r="L2" s="98" t="s">
        <v>24</v>
      </c>
      <c r="M2" s="96" t="s">
        <v>26</v>
      </c>
      <c r="N2" s="115" t="s">
        <v>150</v>
      </c>
      <c r="O2" s="115" t="s">
        <v>27</v>
      </c>
      <c r="P2" s="115" t="s">
        <v>151</v>
      </c>
      <c r="Q2" s="115" t="s">
        <v>143</v>
      </c>
      <c r="R2" s="115"/>
      <c r="S2" s="119"/>
      <c r="T2" s="117" t="s">
        <v>157</v>
      </c>
      <c r="U2" s="115" t="s">
        <v>24</v>
      </c>
      <c r="V2" s="113" t="s">
        <v>26</v>
      </c>
      <c r="W2" s="29"/>
      <c r="X2" s="29"/>
    </row>
    <row r="3" spans="1:24" s="16" customFormat="1" ht="15" thickBot="1" x14ac:dyDescent="0.35">
      <c r="A3" s="147"/>
      <c r="B3" s="122"/>
      <c r="C3" s="99" t="s">
        <v>16</v>
      </c>
      <c r="D3" s="99" t="s">
        <v>21</v>
      </c>
      <c r="E3" s="100" t="s">
        <v>17</v>
      </c>
      <c r="F3" s="124"/>
      <c r="G3" s="99" t="s">
        <v>28</v>
      </c>
      <c r="H3" s="99" t="s">
        <v>19</v>
      </c>
      <c r="I3" s="99" t="s">
        <v>28</v>
      </c>
      <c r="J3" s="99" t="s">
        <v>19</v>
      </c>
      <c r="K3" s="99" t="s">
        <v>29</v>
      </c>
      <c r="L3" s="99" t="s">
        <v>19</v>
      </c>
      <c r="M3" s="99" t="s">
        <v>19</v>
      </c>
      <c r="N3" s="116"/>
      <c r="O3" s="116"/>
      <c r="P3" s="116"/>
      <c r="Q3" s="99" t="s">
        <v>169</v>
      </c>
      <c r="R3" s="116" t="s">
        <v>142</v>
      </c>
      <c r="S3" s="120"/>
      <c r="T3" s="118"/>
      <c r="U3" s="116"/>
      <c r="V3" s="114"/>
      <c r="W3" s="29"/>
      <c r="X3" s="29"/>
    </row>
    <row r="4" spans="1:24" s="61" customFormat="1" ht="24" thickBot="1" x14ac:dyDescent="0.5">
      <c r="A4" s="95" t="s">
        <v>256</v>
      </c>
      <c r="B4" s="79" t="s">
        <v>205</v>
      </c>
      <c r="C4" s="62"/>
      <c r="D4" s="56"/>
      <c r="E4" s="57"/>
      <c r="F4" s="56"/>
      <c r="G4" s="56"/>
      <c r="H4" s="63"/>
      <c r="I4" s="56"/>
      <c r="J4" s="63"/>
      <c r="K4" s="64"/>
      <c r="L4" s="56"/>
      <c r="M4" s="56"/>
      <c r="N4" s="56"/>
      <c r="O4" s="56"/>
      <c r="P4" s="56"/>
      <c r="Q4" s="56"/>
      <c r="R4" s="56"/>
      <c r="S4" s="56"/>
      <c r="T4" s="58"/>
      <c r="U4" s="56"/>
      <c r="V4" s="59"/>
      <c r="W4" s="60"/>
      <c r="X4" s="60"/>
    </row>
    <row r="5" spans="1:24" x14ac:dyDescent="0.3">
      <c r="A5" s="143"/>
      <c r="B5" s="9" t="s">
        <v>322</v>
      </c>
      <c r="C5" s="31">
        <v>34</v>
      </c>
      <c r="D5" s="8">
        <v>2.5</v>
      </c>
      <c r="E5" s="44">
        <f>D5*C5</f>
        <v>85</v>
      </c>
      <c r="F5" s="8"/>
      <c r="G5" s="7">
        <v>12</v>
      </c>
      <c r="H5" s="41">
        <f>ROUNDUP(G5*E5*35.32/60,0)</f>
        <v>601</v>
      </c>
      <c r="I5" s="8"/>
      <c r="J5" s="41"/>
      <c r="K5" s="39"/>
      <c r="L5" s="8"/>
      <c r="M5" s="8"/>
      <c r="N5" s="7" t="s">
        <v>315</v>
      </c>
      <c r="O5" s="111" t="s">
        <v>152</v>
      </c>
      <c r="P5" s="7" t="s">
        <v>310</v>
      </c>
      <c r="Q5" s="8"/>
      <c r="R5" s="8"/>
      <c r="S5" s="52"/>
      <c r="T5" s="37">
        <f>+H5</f>
        <v>601</v>
      </c>
      <c r="U5" s="8"/>
      <c r="V5" s="9"/>
      <c r="W5" s="4"/>
      <c r="X5" s="4"/>
    </row>
    <row r="6" spans="1:24" x14ac:dyDescent="0.3">
      <c r="A6" s="144"/>
      <c r="B6" s="9" t="s">
        <v>190</v>
      </c>
      <c r="C6" s="31">
        <v>15</v>
      </c>
      <c r="D6" s="8">
        <v>2.5</v>
      </c>
      <c r="E6" s="44">
        <f t="shared" ref="E6:E67" si="0">D6*C6</f>
        <v>37.5</v>
      </c>
      <c r="F6" s="8"/>
      <c r="G6" s="7">
        <v>10</v>
      </c>
      <c r="H6" s="41">
        <f t="shared" ref="H6:H42" si="1">ROUNDUP(G6*E6*35.32/60,0)</f>
        <v>221</v>
      </c>
      <c r="I6" s="7"/>
      <c r="J6" s="41"/>
      <c r="K6" s="39"/>
      <c r="L6" s="41"/>
      <c r="M6" s="7"/>
      <c r="N6" s="7" t="s">
        <v>315</v>
      </c>
      <c r="O6" s="111" t="s">
        <v>152</v>
      </c>
      <c r="P6" s="7" t="s">
        <v>310</v>
      </c>
      <c r="Q6" s="8"/>
      <c r="R6" s="8"/>
      <c r="S6" s="52"/>
      <c r="T6" s="10"/>
      <c r="U6" s="8"/>
      <c r="V6" s="9"/>
      <c r="W6" s="4"/>
      <c r="X6" s="4"/>
    </row>
    <row r="7" spans="1:24" x14ac:dyDescent="0.3">
      <c r="A7" s="144"/>
      <c r="B7" s="9" t="s">
        <v>172</v>
      </c>
      <c r="C7" s="31">
        <v>16.600000000000001</v>
      </c>
      <c r="D7" s="8">
        <v>2.5</v>
      </c>
      <c r="E7" s="44">
        <f t="shared" si="0"/>
        <v>41.5</v>
      </c>
      <c r="F7" s="8"/>
      <c r="G7" s="7">
        <v>4</v>
      </c>
      <c r="H7" s="41">
        <f t="shared" si="1"/>
        <v>98</v>
      </c>
      <c r="I7" s="7"/>
      <c r="J7" s="41"/>
      <c r="K7" s="39"/>
      <c r="L7" s="41"/>
      <c r="M7" s="7"/>
      <c r="N7" s="35" t="s">
        <v>316</v>
      </c>
      <c r="O7" s="111" t="s">
        <v>152</v>
      </c>
      <c r="P7" s="7" t="s">
        <v>49</v>
      </c>
      <c r="Q7" s="7"/>
      <c r="R7" s="7"/>
      <c r="S7" s="53"/>
      <c r="T7" s="10"/>
      <c r="U7" s="8"/>
      <c r="V7" s="9"/>
      <c r="W7" s="4"/>
      <c r="X7" s="4"/>
    </row>
    <row r="8" spans="1:24" x14ac:dyDescent="0.3">
      <c r="A8" s="144"/>
      <c r="B8" s="9" t="s">
        <v>72</v>
      </c>
      <c r="C8" s="31">
        <v>31</v>
      </c>
      <c r="D8" s="8">
        <v>2.5</v>
      </c>
      <c r="E8" s="44">
        <f t="shared" si="0"/>
        <v>77.5</v>
      </c>
      <c r="F8" s="8"/>
      <c r="G8" s="7">
        <v>12</v>
      </c>
      <c r="H8" s="41">
        <f t="shared" si="1"/>
        <v>548</v>
      </c>
      <c r="I8" s="7"/>
      <c r="J8" s="41"/>
      <c r="K8" s="39"/>
      <c r="L8" s="7"/>
      <c r="M8" s="7"/>
      <c r="N8" s="7" t="s">
        <v>315</v>
      </c>
      <c r="O8" s="111" t="s">
        <v>152</v>
      </c>
      <c r="P8" s="7" t="s">
        <v>310</v>
      </c>
      <c r="Q8" s="8"/>
      <c r="R8" s="8"/>
      <c r="S8" s="52"/>
      <c r="T8" s="10"/>
      <c r="U8" s="8"/>
      <c r="V8" s="9"/>
      <c r="W8" s="4"/>
      <c r="X8" s="4"/>
    </row>
    <row r="9" spans="1:24" x14ac:dyDescent="0.3">
      <c r="A9" s="144"/>
      <c r="B9" s="9" t="s">
        <v>318</v>
      </c>
      <c r="C9" s="31">
        <v>33</v>
      </c>
      <c r="D9" s="8">
        <v>2.5</v>
      </c>
      <c r="E9" s="44">
        <f t="shared" si="0"/>
        <v>82.5</v>
      </c>
      <c r="F9" s="8"/>
      <c r="G9" s="7">
        <v>2</v>
      </c>
      <c r="H9" s="41">
        <f t="shared" si="1"/>
        <v>98</v>
      </c>
      <c r="I9" s="7"/>
      <c r="J9" s="41"/>
      <c r="K9" s="39"/>
      <c r="L9" s="7"/>
      <c r="M9" s="7"/>
      <c r="N9" s="7"/>
      <c r="O9" s="111" t="s">
        <v>152</v>
      </c>
      <c r="P9" s="7" t="s">
        <v>31</v>
      </c>
      <c r="Q9" s="8"/>
      <c r="R9" s="8"/>
      <c r="S9" s="52"/>
      <c r="T9" s="10"/>
      <c r="U9" s="8"/>
      <c r="V9" s="9"/>
      <c r="W9" s="4"/>
      <c r="X9" s="4"/>
    </row>
    <row r="10" spans="1:24" x14ac:dyDescent="0.3">
      <c r="A10" s="144"/>
      <c r="B10" s="9" t="s">
        <v>207</v>
      </c>
      <c r="C10" s="31">
        <v>19.3</v>
      </c>
      <c r="D10" s="8">
        <v>2.5</v>
      </c>
      <c r="E10" s="44">
        <f t="shared" si="0"/>
        <v>48.25</v>
      </c>
      <c r="F10" s="8"/>
      <c r="G10" s="7">
        <v>12</v>
      </c>
      <c r="H10" s="41">
        <f t="shared" si="1"/>
        <v>341</v>
      </c>
      <c r="I10" s="7"/>
      <c r="J10" s="41"/>
      <c r="K10" s="39"/>
      <c r="L10" s="7"/>
      <c r="M10" s="7"/>
      <c r="N10" s="7" t="s">
        <v>315</v>
      </c>
      <c r="O10" s="111" t="s">
        <v>152</v>
      </c>
      <c r="P10" s="7" t="s">
        <v>310</v>
      </c>
      <c r="Q10" s="8"/>
      <c r="R10" s="8"/>
      <c r="S10" s="52"/>
      <c r="T10" s="10"/>
      <c r="U10" s="8"/>
      <c r="V10" s="9"/>
      <c r="W10" s="4"/>
      <c r="X10" s="4"/>
    </row>
    <row r="11" spans="1:24" x14ac:dyDescent="0.3">
      <c r="A11" s="144"/>
      <c r="B11" s="9" t="s">
        <v>204</v>
      </c>
      <c r="C11" s="31">
        <v>9.1999999999999993</v>
      </c>
      <c r="D11" s="8">
        <v>2.5</v>
      </c>
      <c r="E11" s="44">
        <f t="shared" si="0"/>
        <v>23</v>
      </c>
      <c r="F11" s="8">
        <v>2</v>
      </c>
      <c r="G11" s="7"/>
      <c r="H11" s="41">
        <f>ROUNDUP(G11*E11*35.32/60,0)</f>
        <v>0</v>
      </c>
      <c r="I11" s="7"/>
      <c r="J11" s="41">
        <f>ROUNDUP(0.06*10.77*C11+5*F11,0)</f>
        <v>16</v>
      </c>
      <c r="K11" s="39"/>
      <c r="L11" s="7"/>
      <c r="M11" s="7"/>
      <c r="N11" s="7"/>
      <c r="O11" s="7"/>
      <c r="P11" s="7" t="s">
        <v>311</v>
      </c>
      <c r="Q11" s="8"/>
      <c r="R11" s="8"/>
      <c r="S11" s="52"/>
      <c r="T11" s="10"/>
      <c r="U11" s="8"/>
      <c r="V11" s="9"/>
      <c r="W11" s="4"/>
      <c r="X11" s="4"/>
    </row>
    <row r="12" spans="1:24" x14ac:dyDescent="0.3">
      <c r="A12" s="144"/>
      <c r="B12" s="9" t="s">
        <v>215</v>
      </c>
      <c r="C12" s="31">
        <v>9.4</v>
      </c>
      <c r="D12" s="8">
        <v>2.5</v>
      </c>
      <c r="E12" s="44">
        <f t="shared" si="0"/>
        <v>23.5</v>
      </c>
      <c r="F12" s="8">
        <v>2</v>
      </c>
      <c r="G12" s="7"/>
      <c r="H12" s="41">
        <f t="shared" si="1"/>
        <v>0</v>
      </c>
      <c r="I12" s="7"/>
      <c r="J12" s="41">
        <f>ROUNDUP(0.06*10.77*C12+5*F12,0)</f>
        <v>17</v>
      </c>
      <c r="K12" s="39"/>
      <c r="L12" s="7"/>
      <c r="M12" s="7"/>
      <c r="N12" s="7"/>
      <c r="O12" s="7"/>
      <c r="P12" s="7" t="s">
        <v>311</v>
      </c>
      <c r="Q12" s="8"/>
      <c r="R12" s="8"/>
      <c r="S12" s="52"/>
      <c r="T12" s="10"/>
      <c r="U12" s="8"/>
      <c r="V12" s="9"/>
      <c r="W12" s="4"/>
      <c r="X12" s="4"/>
    </row>
    <row r="13" spans="1:24" x14ac:dyDescent="0.3">
      <c r="A13" s="144"/>
      <c r="B13" s="9" t="s">
        <v>192</v>
      </c>
      <c r="C13" s="31">
        <v>9.4</v>
      </c>
      <c r="D13" s="8">
        <v>2.5</v>
      </c>
      <c r="E13" s="44">
        <f t="shared" si="0"/>
        <v>23.5</v>
      </c>
      <c r="F13" s="8">
        <v>4</v>
      </c>
      <c r="G13" s="7"/>
      <c r="H13" s="41">
        <f t="shared" si="1"/>
        <v>0</v>
      </c>
      <c r="I13" s="7"/>
      <c r="J13" s="41">
        <f>ROUNDUP(0.06*10.77*C13+5*F13,0)</f>
        <v>27</v>
      </c>
      <c r="K13" s="39"/>
      <c r="L13" s="7"/>
      <c r="M13" s="7"/>
      <c r="N13" s="7"/>
      <c r="O13" s="7"/>
      <c r="P13" s="7" t="s">
        <v>311</v>
      </c>
      <c r="Q13" s="8"/>
      <c r="R13" s="8"/>
      <c r="S13" s="52"/>
      <c r="T13" s="10"/>
      <c r="U13" s="8"/>
      <c r="V13" s="9"/>
      <c r="W13" s="4"/>
      <c r="X13" s="4"/>
    </row>
    <row r="14" spans="1:24" x14ac:dyDescent="0.3">
      <c r="A14" s="144"/>
      <c r="B14" s="9" t="s">
        <v>208</v>
      </c>
      <c r="C14" s="31">
        <v>20</v>
      </c>
      <c r="D14" s="8">
        <v>2.5</v>
      </c>
      <c r="E14" s="44">
        <f t="shared" si="0"/>
        <v>50</v>
      </c>
      <c r="F14" s="8"/>
      <c r="G14" s="7">
        <v>12</v>
      </c>
      <c r="H14" s="41">
        <f t="shared" si="1"/>
        <v>354</v>
      </c>
      <c r="I14" s="7"/>
      <c r="J14" s="41"/>
      <c r="K14" s="39"/>
      <c r="L14" s="7"/>
      <c r="M14" s="7"/>
      <c r="N14" s="7" t="s">
        <v>315</v>
      </c>
      <c r="O14" s="111" t="s">
        <v>152</v>
      </c>
      <c r="P14" s="7" t="s">
        <v>310</v>
      </c>
      <c r="Q14" s="8"/>
      <c r="R14" s="8"/>
      <c r="S14" s="52"/>
      <c r="T14" s="10"/>
      <c r="U14" s="8"/>
      <c r="V14" s="9"/>
      <c r="W14" s="4"/>
      <c r="X14" s="4"/>
    </row>
    <row r="15" spans="1:24" x14ac:dyDescent="0.3">
      <c r="A15" s="144"/>
      <c r="B15" s="9" t="s">
        <v>204</v>
      </c>
      <c r="C15" s="31">
        <v>9.1999999999999993</v>
      </c>
      <c r="D15" s="8">
        <v>2.5</v>
      </c>
      <c r="E15" s="44">
        <f t="shared" si="0"/>
        <v>23</v>
      </c>
      <c r="F15" s="8"/>
      <c r="G15" s="7"/>
      <c r="H15" s="41">
        <f t="shared" si="1"/>
        <v>0</v>
      </c>
      <c r="I15" s="7"/>
      <c r="J15" s="41"/>
      <c r="K15" s="39"/>
      <c r="L15" s="7"/>
      <c r="M15" s="7"/>
      <c r="N15" s="7"/>
      <c r="O15" s="7"/>
      <c r="P15" s="7" t="s">
        <v>311</v>
      </c>
      <c r="Q15" s="8"/>
      <c r="R15" s="8"/>
      <c r="S15" s="52"/>
      <c r="T15" s="10"/>
      <c r="U15" s="8"/>
      <c r="V15" s="9"/>
      <c r="W15" s="4"/>
      <c r="X15" s="4"/>
    </row>
    <row r="16" spans="1:24" x14ac:dyDescent="0.3">
      <c r="A16" s="144"/>
      <c r="B16" s="9" t="s">
        <v>215</v>
      </c>
      <c r="C16" s="31">
        <v>9.4</v>
      </c>
      <c r="D16" s="8">
        <v>2.5</v>
      </c>
      <c r="E16" s="44">
        <f t="shared" si="0"/>
        <v>23.5</v>
      </c>
      <c r="F16" s="8"/>
      <c r="G16" s="7"/>
      <c r="H16" s="41">
        <f t="shared" si="1"/>
        <v>0</v>
      </c>
      <c r="I16" s="7"/>
      <c r="J16" s="41"/>
      <c r="K16" s="39"/>
      <c r="L16" s="7"/>
      <c r="M16" s="7"/>
      <c r="N16" s="7"/>
      <c r="O16" s="7"/>
      <c r="P16" s="7" t="s">
        <v>311</v>
      </c>
      <c r="Q16" s="8"/>
      <c r="R16" s="8"/>
      <c r="S16" s="52"/>
      <c r="T16" s="10"/>
      <c r="U16" s="8"/>
      <c r="V16" s="9"/>
      <c r="W16" s="4"/>
      <c r="X16" s="4"/>
    </row>
    <row r="17" spans="1:24" x14ac:dyDescent="0.3">
      <c r="A17" s="144"/>
      <c r="B17" s="9" t="s">
        <v>192</v>
      </c>
      <c r="C17" s="31">
        <v>9.4</v>
      </c>
      <c r="D17" s="8">
        <v>2.5</v>
      </c>
      <c r="E17" s="44">
        <f t="shared" si="0"/>
        <v>23.5</v>
      </c>
      <c r="F17" s="8"/>
      <c r="G17" s="7"/>
      <c r="H17" s="41">
        <f t="shared" si="1"/>
        <v>0</v>
      </c>
      <c r="I17" s="7"/>
      <c r="J17" s="41"/>
      <c r="K17" s="39"/>
      <c r="L17" s="7"/>
      <c r="M17" s="7"/>
      <c r="N17" s="7"/>
      <c r="O17" s="7"/>
      <c r="P17" s="7"/>
      <c r="Q17" s="8"/>
      <c r="R17" s="8"/>
      <c r="S17" s="52"/>
      <c r="T17" s="10"/>
      <c r="U17" s="8"/>
      <c r="V17" s="9"/>
      <c r="W17" s="4"/>
      <c r="X17" s="4"/>
    </row>
    <row r="18" spans="1:24" x14ac:dyDescent="0.3">
      <c r="A18" s="144"/>
      <c r="B18" s="9" t="s">
        <v>209</v>
      </c>
      <c r="C18" s="31">
        <v>18</v>
      </c>
      <c r="D18" s="8">
        <v>2.5</v>
      </c>
      <c r="E18" s="44">
        <f t="shared" ref="E18" si="2">D18*C18</f>
        <v>45</v>
      </c>
      <c r="F18" s="8"/>
      <c r="G18" s="7">
        <v>12</v>
      </c>
      <c r="H18" s="41">
        <f t="shared" si="1"/>
        <v>318</v>
      </c>
      <c r="I18" s="7"/>
      <c r="J18" s="41"/>
      <c r="K18" s="39"/>
      <c r="L18" s="7"/>
      <c r="M18" s="7"/>
      <c r="N18" s="7" t="s">
        <v>315</v>
      </c>
      <c r="O18" s="111" t="s">
        <v>152</v>
      </c>
      <c r="P18" s="7" t="s">
        <v>310</v>
      </c>
      <c r="Q18" s="8"/>
      <c r="R18" s="8"/>
      <c r="S18" s="52"/>
      <c r="T18" s="10"/>
      <c r="U18" s="8"/>
      <c r="V18" s="9"/>
      <c r="W18" s="4"/>
      <c r="X18" s="4"/>
    </row>
    <row r="19" spans="1:24" x14ac:dyDescent="0.3">
      <c r="A19" s="144"/>
      <c r="B19" s="9" t="s">
        <v>210</v>
      </c>
      <c r="C19" s="31">
        <v>18.3</v>
      </c>
      <c r="D19" s="8">
        <v>2.5</v>
      </c>
      <c r="E19" s="44">
        <f t="shared" si="0"/>
        <v>45.75</v>
      </c>
      <c r="F19" s="8"/>
      <c r="G19" s="7">
        <v>12</v>
      </c>
      <c r="H19" s="41">
        <f t="shared" si="1"/>
        <v>324</v>
      </c>
      <c r="I19" s="7"/>
      <c r="J19" s="41"/>
      <c r="K19" s="39"/>
      <c r="L19" s="7"/>
      <c r="M19" s="7"/>
      <c r="N19" s="7" t="s">
        <v>315</v>
      </c>
      <c r="O19" s="111" t="s">
        <v>152</v>
      </c>
      <c r="P19" s="7" t="s">
        <v>310</v>
      </c>
      <c r="Q19" s="8"/>
      <c r="R19" s="8"/>
      <c r="S19" s="52"/>
      <c r="T19" s="10"/>
      <c r="U19" s="8"/>
      <c r="V19" s="9"/>
      <c r="W19" s="4"/>
      <c r="X19" s="4"/>
    </row>
    <row r="20" spans="1:24" x14ac:dyDescent="0.3">
      <c r="A20" s="144"/>
      <c r="B20" s="9" t="s">
        <v>211</v>
      </c>
      <c r="C20" s="31">
        <v>18.3</v>
      </c>
      <c r="D20" s="8">
        <v>2.5</v>
      </c>
      <c r="E20" s="44">
        <f t="shared" si="0"/>
        <v>45.75</v>
      </c>
      <c r="F20" s="8"/>
      <c r="G20" s="7">
        <v>12</v>
      </c>
      <c r="H20" s="41">
        <f t="shared" si="1"/>
        <v>324</v>
      </c>
      <c r="I20" s="7"/>
      <c r="J20" s="41"/>
      <c r="K20" s="39"/>
      <c r="L20" s="7"/>
      <c r="M20" s="7"/>
      <c r="N20" s="7" t="s">
        <v>315</v>
      </c>
      <c r="O20" s="111" t="s">
        <v>152</v>
      </c>
      <c r="P20" s="7" t="s">
        <v>310</v>
      </c>
      <c r="Q20" s="8"/>
      <c r="R20" s="8"/>
      <c r="S20" s="52"/>
      <c r="T20" s="10"/>
      <c r="U20" s="8"/>
      <c r="V20" s="9"/>
      <c r="W20" s="4"/>
      <c r="X20" s="4"/>
    </row>
    <row r="21" spans="1:24" x14ac:dyDescent="0.3">
      <c r="A21" s="144"/>
      <c r="B21" s="9" t="s">
        <v>212</v>
      </c>
      <c r="C21" s="31">
        <v>14.3</v>
      </c>
      <c r="D21" s="8">
        <v>2.5</v>
      </c>
      <c r="E21" s="44">
        <f t="shared" si="0"/>
        <v>35.75</v>
      </c>
      <c r="F21" s="8">
        <v>3</v>
      </c>
      <c r="G21" s="7">
        <v>4</v>
      </c>
      <c r="H21" s="41">
        <f t="shared" si="1"/>
        <v>85</v>
      </c>
      <c r="I21" s="7"/>
      <c r="J21" s="41"/>
      <c r="K21" s="39"/>
      <c r="L21" s="7"/>
      <c r="M21" s="7"/>
      <c r="N21" s="35" t="s">
        <v>316</v>
      </c>
      <c r="O21" s="7"/>
      <c r="P21" s="7" t="s">
        <v>191</v>
      </c>
      <c r="Q21" s="8"/>
      <c r="R21" s="8"/>
      <c r="S21" s="52"/>
      <c r="T21" s="10"/>
      <c r="U21" s="8"/>
      <c r="V21" s="9"/>
      <c r="W21" s="4"/>
      <c r="X21" s="4"/>
    </row>
    <row r="22" spans="1:24" x14ac:dyDescent="0.3">
      <c r="A22" s="144"/>
      <c r="B22" s="9" t="s">
        <v>213</v>
      </c>
      <c r="C22" s="31">
        <v>16</v>
      </c>
      <c r="D22" s="8">
        <v>2.5</v>
      </c>
      <c r="E22" s="44">
        <f t="shared" si="0"/>
        <v>40</v>
      </c>
      <c r="F22" s="8">
        <v>3</v>
      </c>
      <c r="G22" s="7"/>
      <c r="H22" s="41">
        <f t="shared" si="1"/>
        <v>0</v>
      </c>
      <c r="I22" s="7"/>
      <c r="J22" s="41">
        <f>ROUNDUP(0.06*10.77*C22+5*F22,0)</f>
        <v>26</v>
      </c>
      <c r="K22" s="39"/>
      <c r="L22" s="7"/>
      <c r="M22" s="7"/>
      <c r="N22" s="7"/>
      <c r="O22" s="7"/>
      <c r="P22" s="7" t="s">
        <v>311</v>
      </c>
      <c r="Q22" s="7"/>
      <c r="R22" s="8"/>
      <c r="S22" s="52"/>
      <c r="T22" s="10"/>
      <c r="U22" s="8"/>
      <c r="V22" s="9"/>
      <c r="W22" s="4"/>
      <c r="X22" s="4"/>
    </row>
    <row r="23" spans="1:24" x14ac:dyDescent="0.3">
      <c r="A23" s="144"/>
      <c r="B23" s="50" t="s">
        <v>214</v>
      </c>
      <c r="C23" s="51">
        <v>17.600000000000001</v>
      </c>
      <c r="D23" s="8">
        <v>2.5</v>
      </c>
      <c r="E23" s="44">
        <f t="shared" ref="E23" si="3">D23*C23</f>
        <v>44</v>
      </c>
      <c r="F23" s="7">
        <v>4</v>
      </c>
      <c r="G23" s="7"/>
      <c r="H23" s="41">
        <f t="shared" si="1"/>
        <v>0</v>
      </c>
      <c r="I23" s="7"/>
      <c r="J23" s="41">
        <f>ROUNDUP(0.06*10.77*C23+5*F23,0)</f>
        <v>32</v>
      </c>
      <c r="K23" s="39"/>
      <c r="L23" s="7"/>
      <c r="M23" s="7"/>
      <c r="N23" s="7"/>
      <c r="O23" s="7"/>
      <c r="P23" s="7" t="s">
        <v>311</v>
      </c>
      <c r="Q23" s="7"/>
      <c r="R23" s="8"/>
      <c r="S23" s="52"/>
      <c r="T23" s="10"/>
      <c r="U23" s="8"/>
      <c r="V23" s="9"/>
      <c r="W23" s="4"/>
      <c r="X23" s="4"/>
    </row>
    <row r="24" spans="1:24" x14ac:dyDescent="0.3">
      <c r="A24" s="144"/>
      <c r="B24" s="9" t="s">
        <v>216</v>
      </c>
      <c r="C24" s="31">
        <v>14.2</v>
      </c>
      <c r="D24" s="8">
        <v>2.5</v>
      </c>
      <c r="E24" s="44">
        <f t="shared" si="0"/>
        <v>35.5</v>
      </c>
      <c r="F24" s="7"/>
      <c r="G24" s="7">
        <v>12</v>
      </c>
      <c r="H24" s="41">
        <f t="shared" si="1"/>
        <v>251</v>
      </c>
      <c r="I24" s="41"/>
      <c r="J24" s="41"/>
      <c r="K24" s="41"/>
      <c r="L24" s="39"/>
      <c r="M24" s="7"/>
      <c r="N24" s="7" t="s">
        <v>315</v>
      </c>
      <c r="O24" s="111" t="s">
        <v>152</v>
      </c>
      <c r="P24" s="7" t="s">
        <v>310</v>
      </c>
      <c r="Q24" s="7"/>
      <c r="R24" s="8"/>
      <c r="S24" s="52"/>
      <c r="T24" s="10"/>
      <c r="U24" s="8"/>
      <c r="V24" s="9"/>
      <c r="W24" s="4"/>
      <c r="X24" s="4"/>
    </row>
    <row r="25" spans="1:24" x14ac:dyDescent="0.3">
      <c r="A25" s="144"/>
      <c r="B25" s="9" t="s">
        <v>217</v>
      </c>
      <c r="C25" s="31">
        <v>9.4</v>
      </c>
      <c r="D25" s="8">
        <v>2.5</v>
      </c>
      <c r="E25" s="44">
        <f t="shared" si="0"/>
        <v>23.5</v>
      </c>
      <c r="F25" s="7">
        <v>3</v>
      </c>
      <c r="G25" s="7"/>
      <c r="H25" s="41">
        <f t="shared" si="1"/>
        <v>0</v>
      </c>
      <c r="I25" s="112"/>
      <c r="J25" s="41">
        <f>ROUNDUP(0.06*10.77*C25+5*F25,0)</f>
        <v>22</v>
      </c>
      <c r="K25" s="41"/>
      <c r="L25" s="39"/>
      <c r="M25" s="7"/>
      <c r="N25" s="7"/>
      <c r="O25" s="7"/>
      <c r="P25" s="7" t="s">
        <v>311</v>
      </c>
      <c r="Q25" s="7"/>
      <c r="R25" s="8"/>
      <c r="S25" s="52"/>
      <c r="T25" s="10"/>
      <c r="U25" s="8"/>
      <c r="V25" s="9"/>
      <c r="W25" s="4"/>
      <c r="X25" s="4"/>
    </row>
    <row r="26" spans="1:24" x14ac:dyDescent="0.3">
      <c r="A26" s="144"/>
      <c r="B26" s="9" t="s">
        <v>218</v>
      </c>
      <c r="C26" s="31">
        <v>6.4</v>
      </c>
      <c r="D26" s="8">
        <v>2.5</v>
      </c>
      <c r="E26" s="44">
        <f t="shared" si="0"/>
        <v>16</v>
      </c>
      <c r="F26" s="7"/>
      <c r="G26" s="7"/>
      <c r="H26" s="41">
        <f t="shared" si="1"/>
        <v>0</v>
      </c>
      <c r="I26" s="41"/>
      <c r="J26" s="41"/>
      <c r="K26" s="41"/>
      <c r="L26" s="39"/>
      <c r="M26" s="7"/>
      <c r="N26" s="7"/>
      <c r="O26" s="7"/>
      <c r="P26" s="7"/>
      <c r="Q26" s="8"/>
      <c r="R26" s="8"/>
      <c r="S26" s="52"/>
      <c r="T26" s="10"/>
      <c r="U26" s="8"/>
      <c r="V26" s="9"/>
      <c r="W26" s="4"/>
      <c r="X26" s="4"/>
    </row>
    <row r="27" spans="1:24" x14ac:dyDescent="0.3">
      <c r="A27" s="144"/>
      <c r="B27" s="9" t="s">
        <v>219</v>
      </c>
      <c r="C27" s="8">
        <v>6.4</v>
      </c>
      <c r="D27" s="8">
        <v>2.5</v>
      </c>
      <c r="E27" s="44">
        <f t="shared" si="0"/>
        <v>16</v>
      </c>
      <c r="F27" s="7"/>
      <c r="G27" s="32"/>
      <c r="H27" s="41">
        <f t="shared" si="1"/>
        <v>0</v>
      </c>
      <c r="I27" s="32"/>
      <c r="J27" s="41"/>
      <c r="K27" s="39"/>
      <c r="L27" s="32"/>
      <c r="M27" s="33"/>
      <c r="N27" s="32"/>
      <c r="O27" s="7"/>
      <c r="P27" s="7"/>
      <c r="Q27" s="8"/>
      <c r="R27" s="8"/>
      <c r="S27" s="52"/>
      <c r="T27" s="10"/>
      <c r="U27" s="8"/>
      <c r="V27" s="9"/>
      <c r="W27" s="4"/>
      <c r="X27" s="4"/>
    </row>
    <row r="28" spans="1:24" x14ac:dyDescent="0.3">
      <c r="A28" s="144"/>
      <c r="B28" s="9" t="s">
        <v>220</v>
      </c>
      <c r="C28" s="35">
        <v>10</v>
      </c>
      <c r="D28" s="8">
        <v>2.5</v>
      </c>
      <c r="E28" s="44">
        <f t="shared" si="0"/>
        <v>25</v>
      </c>
      <c r="F28" s="35">
        <v>3</v>
      </c>
      <c r="G28" s="7"/>
      <c r="H28" s="41">
        <f t="shared" si="1"/>
        <v>0</v>
      </c>
      <c r="I28" s="8"/>
      <c r="J28" s="41">
        <f>ROUNDUP(0.06*10.77*C28+5*F28,0)</f>
        <v>22</v>
      </c>
      <c r="K28" s="39"/>
      <c r="L28" s="8"/>
      <c r="M28" s="8"/>
      <c r="N28" s="35"/>
      <c r="O28" s="7"/>
      <c r="P28" s="7" t="s">
        <v>311</v>
      </c>
      <c r="Q28" s="8"/>
      <c r="R28" s="8"/>
      <c r="S28" s="52"/>
      <c r="T28" s="10"/>
      <c r="U28" s="8"/>
      <c r="V28" s="9"/>
      <c r="W28" s="4"/>
      <c r="X28" s="4"/>
    </row>
    <row r="29" spans="1:24" x14ac:dyDescent="0.3">
      <c r="A29" s="144"/>
      <c r="B29" s="9" t="s">
        <v>221</v>
      </c>
      <c r="C29" s="35">
        <v>16</v>
      </c>
      <c r="D29" s="8">
        <v>2.5</v>
      </c>
      <c r="E29" s="44">
        <f t="shared" si="0"/>
        <v>40</v>
      </c>
      <c r="F29" s="32"/>
      <c r="G29" s="7"/>
      <c r="H29" s="41">
        <f t="shared" si="1"/>
        <v>0</v>
      </c>
      <c r="I29" s="7"/>
      <c r="J29" s="41"/>
      <c r="K29" s="39"/>
      <c r="L29" s="7"/>
      <c r="M29" s="7"/>
      <c r="N29" s="35"/>
      <c r="O29" s="7"/>
      <c r="P29" s="7"/>
      <c r="Q29" s="8"/>
      <c r="R29" s="8"/>
      <c r="S29" s="52"/>
      <c r="T29" s="10"/>
      <c r="U29" s="8"/>
      <c r="V29" s="9"/>
      <c r="W29" s="4"/>
      <c r="X29" s="4"/>
    </row>
    <row r="30" spans="1:24" x14ac:dyDescent="0.3">
      <c r="A30" s="144"/>
      <c r="B30" s="9" t="s">
        <v>222</v>
      </c>
      <c r="C30" s="35">
        <v>14.5</v>
      </c>
      <c r="D30" s="8">
        <v>2.5</v>
      </c>
      <c r="E30" s="44">
        <f t="shared" si="0"/>
        <v>36.25</v>
      </c>
      <c r="F30" s="35"/>
      <c r="G30" s="7">
        <v>10</v>
      </c>
      <c r="H30" s="41">
        <f t="shared" si="1"/>
        <v>214</v>
      </c>
      <c r="I30" s="7"/>
      <c r="J30" s="41"/>
      <c r="K30" s="39"/>
      <c r="L30" s="7"/>
      <c r="M30" s="7"/>
      <c r="N30" s="7" t="s">
        <v>315</v>
      </c>
      <c r="O30" s="111" t="s">
        <v>152</v>
      </c>
      <c r="P30" s="7" t="s">
        <v>310</v>
      </c>
      <c r="Q30" s="8"/>
      <c r="R30" s="8"/>
      <c r="S30" s="52"/>
      <c r="T30" s="10"/>
      <c r="U30" s="8"/>
      <c r="V30" s="9"/>
      <c r="W30" s="4"/>
      <c r="X30" s="4"/>
    </row>
    <row r="31" spans="1:24" x14ac:dyDescent="0.3">
      <c r="A31" s="144"/>
      <c r="B31" s="9" t="s">
        <v>171</v>
      </c>
      <c r="C31" s="35">
        <v>22</v>
      </c>
      <c r="D31" s="8">
        <v>2.5</v>
      </c>
      <c r="E31" s="44">
        <f t="shared" si="0"/>
        <v>55</v>
      </c>
      <c r="F31" s="35"/>
      <c r="G31" s="7">
        <v>10</v>
      </c>
      <c r="H31" s="41">
        <f t="shared" si="1"/>
        <v>324</v>
      </c>
      <c r="I31" s="7"/>
      <c r="J31" s="41"/>
      <c r="K31" s="39"/>
      <c r="L31" s="7"/>
      <c r="M31" s="7"/>
      <c r="N31" s="7" t="s">
        <v>315</v>
      </c>
      <c r="O31" s="111" t="s">
        <v>152</v>
      </c>
      <c r="P31" s="7" t="s">
        <v>310</v>
      </c>
      <c r="Q31" s="8"/>
      <c r="R31" s="8"/>
      <c r="S31" s="52"/>
      <c r="T31" s="10"/>
      <c r="U31" s="8"/>
      <c r="V31" s="9"/>
      <c r="W31" s="4"/>
      <c r="X31" s="4"/>
    </row>
    <row r="32" spans="1:24" x14ac:dyDescent="0.3">
      <c r="A32" s="144"/>
      <c r="B32" s="9" t="s">
        <v>223</v>
      </c>
      <c r="C32" s="35">
        <v>14</v>
      </c>
      <c r="D32" s="8">
        <v>2.5</v>
      </c>
      <c r="E32" s="44">
        <f t="shared" si="0"/>
        <v>35</v>
      </c>
      <c r="F32" s="35"/>
      <c r="G32" s="7">
        <v>10</v>
      </c>
      <c r="H32" s="41">
        <f t="shared" si="1"/>
        <v>207</v>
      </c>
      <c r="I32" s="7"/>
      <c r="J32" s="41"/>
      <c r="K32" s="39"/>
      <c r="L32" s="7"/>
      <c r="M32" s="7"/>
      <c r="N32" s="7" t="s">
        <v>315</v>
      </c>
      <c r="O32" s="111" t="s">
        <v>152</v>
      </c>
      <c r="P32" s="7" t="s">
        <v>310</v>
      </c>
      <c r="Q32" s="8"/>
      <c r="R32" s="8"/>
      <c r="S32" s="52"/>
      <c r="T32" s="10"/>
      <c r="U32" s="8"/>
      <c r="V32" s="9"/>
      <c r="W32" s="4"/>
      <c r="X32" s="4"/>
    </row>
    <row r="33" spans="1:24" x14ac:dyDescent="0.3">
      <c r="A33" s="144"/>
      <c r="B33" s="46" t="s">
        <v>8</v>
      </c>
      <c r="C33" s="35">
        <v>14</v>
      </c>
      <c r="D33" s="8">
        <v>2.5</v>
      </c>
      <c r="E33" s="44">
        <f t="shared" si="0"/>
        <v>35</v>
      </c>
      <c r="F33" s="35"/>
      <c r="G33" s="32"/>
      <c r="H33" s="41"/>
      <c r="I33" s="32"/>
      <c r="J33" s="41"/>
      <c r="K33" s="39"/>
      <c r="L33" s="32"/>
      <c r="M33" s="33"/>
      <c r="N33" s="32"/>
      <c r="O33" s="7"/>
      <c r="P33" s="7"/>
      <c r="Q33" s="8"/>
      <c r="R33" s="8"/>
      <c r="S33" s="52"/>
      <c r="T33" s="10"/>
      <c r="U33" s="8"/>
      <c r="V33" s="9"/>
      <c r="W33" s="4"/>
      <c r="X33" s="4"/>
    </row>
    <row r="34" spans="1:24" x14ac:dyDescent="0.3">
      <c r="A34" s="144"/>
      <c r="B34" s="9" t="s">
        <v>224</v>
      </c>
      <c r="C34" s="31">
        <v>25</v>
      </c>
      <c r="D34" s="8">
        <v>2.5</v>
      </c>
      <c r="E34" s="44">
        <f t="shared" ref="E34:E37" si="4">D34*C34</f>
        <v>62.5</v>
      </c>
      <c r="F34" s="7"/>
      <c r="G34" s="7">
        <v>12</v>
      </c>
      <c r="H34" s="41">
        <f t="shared" si="1"/>
        <v>442</v>
      </c>
      <c r="I34" s="41"/>
      <c r="J34" s="41"/>
      <c r="K34" s="41"/>
      <c r="L34" s="39"/>
      <c r="M34" s="7"/>
      <c r="N34" s="7" t="s">
        <v>315</v>
      </c>
      <c r="O34" s="111" t="s">
        <v>152</v>
      </c>
      <c r="P34" s="7" t="s">
        <v>310</v>
      </c>
      <c r="Q34" s="8"/>
      <c r="R34" s="8"/>
      <c r="S34" s="52"/>
      <c r="T34" s="10"/>
      <c r="U34" s="8"/>
      <c r="V34" s="9"/>
      <c r="W34" s="4"/>
      <c r="X34" s="4"/>
    </row>
    <row r="35" spans="1:24" x14ac:dyDescent="0.3">
      <c r="A35" s="144"/>
      <c r="B35" s="9" t="s">
        <v>225</v>
      </c>
      <c r="C35" s="31">
        <v>13</v>
      </c>
      <c r="D35" s="8">
        <v>2.5</v>
      </c>
      <c r="E35" s="44">
        <f t="shared" si="4"/>
        <v>32.5</v>
      </c>
      <c r="F35" s="7"/>
      <c r="G35" s="7">
        <v>10</v>
      </c>
      <c r="H35" s="41">
        <f t="shared" si="1"/>
        <v>192</v>
      </c>
      <c r="I35" s="41"/>
      <c r="J35" s="41"/>
      <c r="K35" s="41"/>
      <c r="L35" s="39"/>
      <c r="M35" s="7"/>
      <c r="N35" s="7" t="s">
        <v>315</v>
      </c>
      <c r="O35" s="111" t="s">
        <v>152</v>
      </c>
      <c r="P35" s="7" t="s">
        <v>310</v>
      </c>
      <c r="Q35" s="8"/>
      <c r="R35" s="8"/>
      <c r="S35" s="52"/>
      <c r="T35" s="10"/>
      <c r="U35" s="8"/>
      <c r="V35" s="9"/>
      <c r="W35" s="4"/>
      <c r="X35" s="4"/>
    </row>
    <row r="36" spans="1:24" x14ac:dyDescent="0.3">
      <c r="A36" s="144"/>
      <c r="B36" s="9" t="s">
        <v>193</v>
      </c>
      <c r="C36" s="31">
        <v>12</v>
      </c>
      <c r="D36" s="8">
        <v>2.5</v>
      </c>
      <c r="E36" s="44">
        <f t="shared" si="4"/>
        <v>30</v>
      </c>
      <c r="F36" s="8"/>
      <c r="G36" s="7">
        <v>12</v>
      </c>
      <c r="H36" s="41">
        <f t="shared" si="1"/>
        <v>212</v>
      </c>
      <c r="I36" s="32"/>
      <c r="J36" s="41"/>
      <c r="K36" s="39"/>
      <c r="L36" s="32"/>
      <c r="M36" s="33"/>
      <c r="N36" s="7" t="s">
        <v>315</v>
      </c>
      <c r="O36" s="111" t="s">
        <v>152</v>
      </c>
      <c r="P36" s="7" t="s">
        <v>310</v>
      </c>
      <c r="Q36" s="8"/>
      <c r="R36" s="8"/>
      <c r="S36" s="52"/>
      <c r="T36" s="10"/>
      <c r="U36" s="8"/>
      <c r="V36" s="9"/>
      <c r="W36" s="4"/>
      <c r="X36" s="4"/>
    </row>
    <row r="37" spans="1:24" x14ac:dyDescent="0.3">
      <c r="A37" s="144"/>
      <c r="B37" s="9" t="s">
        <v>226</v>
      </c>
      <c r="C37" s="35">
        <v>11.7</v>
      </c>
      <c r="D37" s="8">
        <v>2.5</v>
      </c>
      <c r="E37" s="44">
        <f t="shared" si="4"/>
        <v>29.25</v>
      </c>
      <c r="F37" s="35"/>
      <c r="G37" s="7">
        <v>10</v>
      </c>
      <c r="H37" s="41">
        <f t="shared" si="1"/>
        <v>173</v>
      </c>
      <c r="I37" s="7"/>
      <c r="J37" s="41"/>
      <c r="K37" s="39"/>
      <c r="L37" s="41"/>
      <c r="M37" s="7"/>
      <c r="N37" s="7" t="s">
        <v>315</v>
      </c>
      <c r="O37" s="7"/>
      <c r="P37" s="7" t="s">
        <v>310</v>
      </c>
      <c r="Q37" s="8"/>
      <c r="R37" s="8"/>
      <c r="S37" s="52"/>
      <c r="T37" s="10"/>
      <c r="U37" s="8"/>
      <c r="V37" s="9"/>
      <c r="W37" s="4"/>
      <c r="X37" s="4"/>
    </row>
    <row r="38" spans="1:24" x14ac:dyDescent="0.3">
      <c r="A38" s="144"/>
      <c r="B38" s="9" t="s">
        <v>227</v>
      </c>
      <c r="C38" s="35">
        <v>10.6</v>
      </c>
      <c r="D38" s="8">
        <v>2.5</v>
      </c>
      <c r="E38" s="44">
        <f t="shared" ref="E38" si="5">D38*C38</f>
        <v>26.5</v>
      </c>
      <c r="F38" s="7">
        <v>2</v>
      </c>
      <c r="G38" s="7"/>
      <c r="H38" s="41">
        <f t="shared" si="1"/>
        <v>0</v>
      </c>
      <c r="I38" s="41"/>
      <c r="J38" s="41">
        <f>ROUNDUP(0.06*10.77*C38+5*F38,0)</f>
        <v>17</v>
      </c>
      <c r="K38" s="41"/>
      <c r="L38" s="39"/>
      <c r="M38" s="7"/>
      <c r="N38" s="7"/>
      <c r="O38" s="7"/>
      <c r="P38" s="7" t="s">
        <v>311</v>
      </c>
      <c r="Q38" s="8"/>
      <c r="R38" s="8"/>
      <c r="S38" s="52"/>
      <c r="T38" s="10"/>
      <c r="U38" s="8"/>
      <c r="V38" s="9"/>
      <c r="W38" s="4"/>
      <c r="X38" s="4"/>
    </row>
    <row r="39" spans="1:24" x14ac:dyDescent="0.3">
      <c r="A39" s="144"/>
      <c r="B39" s="9" t="s">
        <v>228</v>
      </c>
      <c r="C39" s="35">
        <v>19.3</v>
      </c>
      <c r="D39" s="8">
        <v>2.5</v>
      </c>
      <c r="E39" s="44">
        <f t="shared" si="0"/>
        <v>48.25</v>
      </c>
      <c r="F39" s="35"/>
      <c r="G39" s="7">
        <v>4</v>
      </c>
      <c r="H39" s="41">
        <f t="shared" si="1"/>
        <v>114</v>
      </c>
      <c r="I39" s="7"/>
      <c r="J39" s="41"/>
      <c r="K39" s="39"/>
      <c r="L39" s="7"/>
      <c r="M39" s="7"/>
      <c r="N39" s="7"/>
      <c r="O39" s="111" t="s">
        <v>152</v>
      </c>
      <c r="P39" s="7" t="s">
        <v>49</v>
      </c>
      <c r="Q39" s="8"/>
      <c r="R39" s="8"/>
      <c r="S39" s="52"/>
      <c r="T39" s="10"/>
      <c r="U39" s="8"/>
      <c r="V39" s="9"/>
      <c r="W39" s="4"/>
      <c r="X39" s="4"/>
    </row>
    <row r="40" spans="1:24" x14ac:dyDescent="0.3">
      <c r="A40" s="144"/>
      <c r="B40" s="9" t="s">
        <v>12</v>
      </c>
      <c r="C40" s="35">
        <v>12.6</v>
      </c>
      <c r="D40" s="8">
        <v>2.5</v>
      </c>
      <c r="E40" s="44">
        <f t="shared" si="0"/>
        <v>31.5</v>
      </c>
      <c r="F40" s="35"/>
      <c r="G40" s="7">
        <v>12</v>
      </c>
      <c r="H40" s="41">
        <f t="shared" si="1"/>
        <v>223</v>
      </c>
      <c r="I40" s="32"/>
      <c r="J40" s="41"/>
      <c r="K40" s="39"/>
      <c r="L40" s="32"/>
      <c r="M40" s="33"/>
      <c r="N40" s="7" t="s">
        <v>315</v>
      </c>
      <c r="O40" s="111" t="s">
        <v>152</v>
      </c>
      <c r="P40" s="7" t="s">
        <v>310</v>
      </c>
      <c r="Q40" s="8"/>
      <c r="R40" s="8"/>
      <c r="S40" s="52"/>
      <c r="T40" s="10"/>
      <c r="U40" s="8"/>
      <c r="V40" s="9"/>
      <c r="W40" s="4"/>
      <c r="X40" s="4"/>
    </row>
    <row r="41" spans="1:24" x14ac:dyDescent="0.3">
      <c r="A41" s="144"/>
      <c r="B41" s="9" t="s">
        <v>13</v>
      </c>
      <c r="C41" s="35">
        <v>13</v>
      </c>
      <c r="D41" s="8">
        <v>2.5</v>
      </c>
      <c r="E41" s="44">
        <f t="shared" ref="E41:E42" si="6">D41*C41</f>
        <v>32.5</v>
      </c>
      <c r="F41" s="35"/>
      <c r="G41" s="7">
        <v>12</v>
      </c>
      <c r="H41" s="41">
        <f t="shared" si="1"/>
        <v>230</v>
      </c>
      <c r="I41" s="7"/>
      <c r="J41" s="41"/>
      <c r="K41" s="39"/>
      <c r="L41" s="7"/>
      <c r="M41" s="7"/>
      <c r="N41" s="7" t="s">
        <v>315</v>
      </c>
      <c r="O41" s="111" t="s">
        <v>152</v>
      </c>
      <c r="P41" s="7" t="s">
        <v>310</v>
      </c>
      <c r="Q41" s="8"/>
      <c r="R41" s="8"/>
      <c r="S41" s="52"/>
      <c r="T41" s="10"/>
      <c r="U41" s="8"/>
      <c r="V41" s="9"/>
      <c r="W41" s="4"/>
      <c r="X41" s="4"/>
    </row>
    <row r="42" spans="1:24" ht="15" thickBot="1" x14ac:dyDescent="0.35">
      <c r="A42" s="145"/>
      <c r="B42" s="77" t="s">
        <v>319</v>
      </c>
      <c r="C42" s="35">
        <v>195</v>
      </c>
      <c r="D42" s="8">
        <v>2.5</v>
      </c>
      <c r="E42" s="44">
        <f t="shared" si="6"/>
        <v>487.5</v>
      </c>
      <c r="F42" s="7"/>
      <c r="G42" s="7">
        <v>2</v>
      </c>
      <c r="H42" s="41">
        <f t="shared" si="1"/>
        <v>574</v>
      </c>
      <c r="I42" s="7"/>
      <c r="J42" s="41"/>
      <c r="K42" s="39"/>
      <c r="L42" s="7"/>
      <c r="M42" s="7"/>
      <c r="N42" s="35" t="s">
        <v>316</v>
      </c>
      <c r="O42" s="7"/>
      <c r="P42" s="7" t="s">
        <v>31</v>
      </c>
      <c r="Q42" s="8"/>
      <c r="R42" s="8"/>
      <c r="S42" s="52"/>
      <c r="T42" s="10"/>
      <c r="U42" s="8"/>
      <c r="V42" s="9"/>
      <c r="W42" s="4"/>
      <c r="X42" s="4"/>
    </row>
    <row r="43" spans="1:24" s="76" customFormat="1" ht="24" thickBot="1" x14ac:dyDescent="0.5">
      <c r="A43" s="94" t="s">
        <v>256</v>
      </c>
      <c r="B43" s="78" t="s">
        <v>238</v>
      </c>
      <c r="C43" s="66"/>
      <c r="D43" s="67"/>
      <c r="E43" s="68"/>
      <c r="F43" s="67"/>
      <c r="G43" s="69"/>
      <c r="H43" s="70"/>
      <c r="I43" s="69"/>
      <c r="J43" s="70"/>
      <c r="K43" s="71"/>
      <c r="L43" s="69"/>
      <c r="M43" s="69"/>
      <c r="N43" s="69"/>
      <c r="O43" s="69"/>
      <c r="P43" s="69"/>
      <c r="Q43" s="67"/>
      <c r="R43" s="67"/>
      <c r="S43" s="72"/>
      <c r="T43" s="73"/>
      <c r="U43" s="67"/>
      <c r="V43" s="74"/>
      <c r="W43" s="75"/>
      <c r="X43" s="75"/>
    </row>
    <row r="44" spans="1:24" x14ac:dyDescent="0.3">
      <c r="A44" s="143"/>
      <c r="B44" s="9" t="s">
        <v>323</v>
      </c>
      <c r="C44" s="35">
        <v>308</v>
      </c>
      <c r="D44" s="8">
        <v>2.5</v>
      </c>
      <c r="E44" s="44">
        <f>D44*C44</f>
        <v>770</v>
      </c>
      <c r="F44" s="35"/>
      <c r="G44" s="7">
        <v>6</v>
      </c>
      <c r="H44" s="41">
        <f t="shared" ref="H44:H70" si="7">ROUNDUP(G44*E44*35.32/60,0)</f>
        <v>2720</v>
      </c>
      <c r="I44" s="7"/>
      <c r="J44" s="41"/>
      <c r="K44" s="39"/>
      <c r="L44" s="41"/>
      <c r="M44" s="7"/>
      <c r="N44" s="7" t="s">
        <v>315</v>
      </c>
      <c r="O44" s="38"/>
      <c r="P44" s="38" t="s">
        <v>312</v>
      </c>
      <c r="Q44" s="8"/>
      <c r="R44" s="8"/>
      <c r="S44" s="52"/>
      <c r="T44" s="10"/>
      <c r="U44" s="8"/>
      <c r="V44" s="9"/>
      <c r="W44" s="4"/>
      <c r="X44" s="4"/>
    </row>
    <row r="45" spans="1:24" x14ac:dyDescent="0.3">
      <c r="A45" s="144"/>
      <c r="B45" s="9" t="s">
        <v>194</v>
      </c>
      <c r="C45" s="35">
        <v>10.1</v>
      </c>
      <c r="D45" s="8">
        <v>2.5</v>
      </c>
      <c r="E45" s="44">
        <f>D45*C45</f>
        <v>25.25</v>
      </c>
      <c r="F45" s="35"/>
      <c r="G45" s="7">
        <v>12</v>
      </c>
      <c r="H45" s="41">
        <f t="shared" si="7"/>
        <v>179</v>
      </c>
      <c r="I45" s="7"/>
      <c r="J45" s="41"/>
      <c r="K45" s="39"/>
      <c r="L45" s="41"/>
      <c r="M45" s="7"/>
      <c r="N45" s="7" t="s">
        <v>315</v>
      </c>
      <c r="O45" s="7"/>
      <c r="P45" s="7" t="s">
        <v>310</v>
      </c>
      <c r="Q45" s="8"/>
      <c r="R45" s="8"/>
      <c r="S45" s="52"/>
      <c r="T45" s="10"/>
      <c r="U45" s="8"/>
      <c r="V45" s="9"/>
      <c r="W45" s="4"/>
      <c r="X45" s="4"/>
    </row>
    <row r="46" spans="1:24" x14ac:dyDescent="0.3">
      <c r="A46" s="144"/>
      <c r="B46" s="9" t="s">
        <v>229</v>
      </c>
      <c r="C46" s="35">
        <v>10.5</v>
      </c>
      <c r="D46" s="8">
        <v>2.5</v>
      </c>
      <c r="E46" s="44">
        <f>D46*C46</f>
        <v>26.25</v>
      </c>
      <c r="F46" s="35"/>
      <c r="G46" s="7">
        <v>12</v>
      </c>
      <c r="H46" s="41">
        <f t="shared" si="7"/>
        <v>186</v>
      </c>
      <c r="I46" s="7"/>
      <c r="J46" s="41"/>
      <c r="K46" s="39"/>
      <c r="L46" s="41"/>
      <c r="M46" s="7"/>
      <c r="N46" s="7" t="s">
        <v>315</v>
      </c>
      <c r="O46" s="7"/>
      <c r="P46" s="7" t="s">
        <v>310</v>
      </c>
      <c r="Q46" s="8"/>
      <c r="R46" s="8"/>
      <c r="S46" s="52"/>
      <c r="T46" s="10"/>
      <c r="U46" s="8"/>
      <c r="V46" s="9"/>
      <c r="W46" s="4"/>
      <c r="X46" s="4"/>
    </row>
    <row r="47" spans="1:24" x14ac:dyDescent="0.3">
      <c r="A47" s="144"/>
      <c r="B47" s="9" t="s">
        <v>230</v>
      </c>
      <c r="C47" s="35">
        <v>5.5</v>
      </c>
      <c r="D47" s="8">
        <v>2.5</v>
      </c>
      <c r="E47" s="44">
        <f t="shared" ref="E47:E51" si="8">D47*C47</f>
        <v>13.75</v>
      </c>
      <c r="F47" s="35"/>
      <c r="G47" s="7">
        <v>6</v>
      </c>
      <c r="H47" s="41">
        <f t="shared" si="7"/>
        <v>49</v>
      </c>
      <c r="I47" s="7"/>
      <c r="J47" s="41"/>
      <c r="K47" s="39"/>
      <c r="L47" s="41"/>
      <c r="M47" s="39"/>
      <c r="N47" s="7" t="s">
        <v>315</v>
      </c>
      <c r="O47" s="7"/>
      <c r="P47" s="7" t="s">
        <v>310</v>
      </c>
      <c r="Q47" s="8"/>
      <c r="R47" s="8"/>
      <c r="S47" s="52"/>
      <c r="T47" s="10"/>
      <c r="U47" s="8"/>
      <c r="V47" s="9"/>
      <c r="W47" s="4"/>
      <c r="X47" s="4"/>
    </row>
    <row r="48" spans="1:24" x14ac:dyDescent="0.3">
      <c r="A48" s="144"/>
      <c r="B48" s="9" t="s">
        <v>193</v>
      </c>
      <c r="C48" s="35">
        <v>9.1999999999999993</v>
      </c>
      <c r="D48" s="8">
        <v>2.5</v>
      </c>
      <c r="E48" s="44">
        <f t="shared" si="8"/>
        <v>23</v>
      </c>
      <c r="F48" s="35"/>
      <c r="G48" s="7">
        <v>12</v>
      </c>
      <c r="H48" s="41">
        <f t="shared" si="7"/>
        <v>163</v>
      </c>
      <c r="I48" s="7"/>
      <c r="J48" s="41"/>
      <c r="K48" s="39"/>
      <c r="L48" s="41"/>
      <c r="M48" s="39"/>
      <c r="N48" s="7" t="s">
        <v>315</v>
      </c>
      <c r="O48" s="7"/>
      <c r="P48" s="7" t="s">
        <v>310</v>
      </c>
      <c r="Q48" s="7"/>
      <c r="R48" s="8"/>
      <c r="S48" s="52"/>
      <c r="T48" s="10"/>
      <c r="U48" s="8"/>
      <c r="V48" s="9"/>
      <c r="W48" s="4"/>
      <c r="X48" s="4"/>
    </row>
    <row r="49" spans="1:24" x14ac:dyDescent="0.3">
      <c r="A49" s="144"/>
      <c r="B49" s="9" t="s">
        <v>231</v>
      </c>
      <c r="C49" s="35">
        <v>9.1</v>
      </c>
      <c r="D49" s="8">
        <v>2.5</v>
      </c>
      <c r="E49" s="44">
        <f t="shared" si="8"/>
        <v>22.75</v>
      </c>
      <c r="F49" s="35"/>
      <c r="G49" s="7">
        <v>12</v>
      </c>
      <c r="H49" s="41">
        <f t="shared" si="7"/>
        <v>161</v>
      </c>
      <c r="I49" s="7"/>
      <c r="J49" s="41"/>
      <c r="K49" s="39"/>
      <c r="L49" s="7"/>
      <c r="M49" s="7"/>
      <c r="N49" s="7" t="s">
        <v>315</v>
      </c>
      <c r="O49" s="7"/>
      <c r="P49" s="7" t="s">
        <v>310</v>
      </c>
      <c r="Q49" s="7"/>
      <c r="R49" s="8"/>
      <c r="S49" s="52"/>
      <c r="T49" s="10"/>
      <c r="U49" s="8"/>
      <c r="V49" s="9"/>
      <c r="W49" s="4"/>
      <c r="X49" s="4"/>
    </row>
    <row r="50" spans="1:24" x14ac:dyDescent="0.3">
      <c r="A50" s="144"/>
      <c r="B50" s="9" t="s">
        <v>195</v>
      </c>
      <c r="C50" s="35">
        <v>8.9</v>
      </c>
      <c r="D50" s="8">
        <v>2.5</v>
      </c>
      <c r="E50" s="44">
        <f t="shared" ref="E50" si="9">D50*C50</f>
        <v>22.25</v>
      </c>
      <c r="F50" s="35"/>
      <c r="G50" s="7">
        <v>12</v>
      </c>
      <c r="H50" s="41">
        <f t="shared" si="7"/>
        <v>158</v>
      </c>
      <c r="I50" s="7"/>
      <c r="J50" s="41"/>
      <c r="K50" s="39"/>
      <c r="L50" s="7"/>
      <c r="M50" s="7"/>
      <c r="N50" s="7" t="s">
        <v>315</v>
      </c>
      <c r="O50" s="7"/>
      <c r="P50" s="7" t="s">
        <v>310</v>
      </c>
      <c r="Q50" s="7"/>
      <c r="R50" s="8"/>
      <c r="S50" s="52"/>
      <c r="T50" s="10"/>
      <c r="U50" s="8"/>
      <c r="V50" s="9"/>
      <c r="W50" s="4"/>
      <c r="X50" s="4"/>
    </row>
    <row r="51" spans="1:24" x14ac:dyDescent="0.3">
      <c r="A51" s="144"/>
      <c r="B51" s="46" t="s">
        <v>8</v>
      </c>
      <c r="C51" s="35">
        <v>8.6999999999999993</v>
      </c>
      <c r="D51" s="8">
        <v>2.5</v>
      </c>
      <c r="E51" s="44">
        <f t="shared" si="8"/>
        <v>21.75</v>
      </c>
      <c r="F51" s="7"/>
      <c r="G51" s="7"/>
      <c r="H51" s="41"/>
      <c r="I51" s="41"/>
      <c r="J51" s="41"/>
      <c r="K51" s="41"/>
      <c r="L51" s="39"/>
      <c r="M51" s="7"/>
      <c r="N51" s="7"/>
      <c r="O51" s="7"/>
      <c r="P51" s="7"/>
      <c r="Q51" s="7"/>
      <c r="R51" s="8"/>
      <c r="S51" s="52"/>
      <c r="T51" s="10"/>
      <c r="U51" s="8"/>
      <c r="V51" s="9"/>
      <c r="W51" s="4"/>
      <c r="X51" s="4"/>
    </row>
    <row r="52" spans="1:24" x14ac:dyDescent="0.3">
      <c r="A52" s="144"/>
      <c r="B52" s="9" t="s">
        <v>232</v>
      </c>
      <c r="C52" s="35">
        <v>11.5</v>
      </c>
      <c r="D52" s="8">
        <v>2.5</v>
      </c>
      <c r="E52" s="44">
        <f t="shared" ref="E52:E57" si="10">D52*C52</f>
        <v>28.75</v>
      </c>
      <c r="F52" s="35">
        <v>3</v>
      </c>
      <c r="G52" s="7"/>
      <c r="H52" s="41"/>
      <c r="I52" s="7"/>
      <c r="J52" s="41">
        <f>ROUNDUP(0.06*10.77*C52+5*F52,0)</f>
        <v>23</v>
      </c>
      <c r="K52" s="39"/>
      <c r="L52" s="7"/>
      <c r="M52" s="7"/>
      <c r="N52" s="7"/>
      <c r="O52" s="7"/>
      <c r="P52" s="7" t="s">
        <v>311</v>
      </c>
      <c r="Q52" s="7"/>
      <c r="R52" s="8"/>
      <c r="S52" s="52"/>
      <c r="T52" s="10"/>
      <c r="U52" s="8"/>
      <c r="V52" s="9"/>
      <c r="W52" s="4"/>
      <c r="X52" s="4"/>
    </row>
    <row r="53" spans="1:24" x14ac:dyDescent="0.3">
      <c r="A53" s="144"/>
      <c r="B53" s="9" t="s">
        <v>173</v>
      </c>
      <c r="C53" s="35">
        <v>14</v>
      </c>
      <c r="D53" s="8">
        <v>2.5</v>
      </c>
      <c r="E53" s="44">
        <f t="shared" si="10"/>
        <v>35</v>
      </c>
      <c r="F53" s="35">
        <v>4</v>
      </c>
      <c r="G53" s="7"/>
      <c r="H53" s="41"/>
      <c r="I53" s="7"/>
      <c r="J53" s="41">
        <f>ROUNDUP(0.06*10.77*C53+5*F53,0)</f>
        <v>30</v>
      </c>
      <c r="K53" s="39"/>
      <c r="L53" s="7"/>
      <c r="M53" s="7"/>
      <c r="N53" s="7"/>
      <c r="O53" s="7"/>
      <c r="P53" s="7" t="s">
        <v>311</v>
      </c>
      <c r="Q53" s="7"/>
      <c r="R53" s="8"/>
      <c r="S53" s="52"/>
      <c r="T53" s="10"/>
      <c r="U53" s="8"/>
      <c r="V53" s="9"/>
      <c r="W53" s="4"/>
      <c r="X53" s="4"/>
    </row>
    <row r="54" spans="1:24" x14ac:dyDescent="0.3">
      <c r="A54" s="144"/>
      <c r="B54" s="9" t="s">
        <v>233</v>
      </c>
      <c r="C54" s="35">
        <v>33</v>
      </c>
      <c r="D54" s="8">
        <v>2.5</v>
      </c>
      <c r="E54" s="44">
        <f t="shared" si="10"/>
        <v>82.5</v>
      </c>
      <c r="F54" s="7">
        <v>30</v>
      </c>
      <c r="G54" s="7"/>
      <c r="H54" s="41"/>
      <c r="I54" s="41"/>
      <c r="J54" s="41">
        <f>ROUNDUP(0.06*10.77*C54+5*F54,0)</f>
        <v>172</v>
      </c>
      <c r="K54" s="41"/>
      <c r="L54" s="39"/>
      <c r="M54" s="7"/>
      <c r="N54" s="7"/>
      <c r="O54" s="7"/>
      <c r="P54" s="7" t="s">
        <v>45</v>
      </c>
      <c r="Q54" s="7"/>
      <c r="R54" s="8"/>
      <c r="S54" s="52"/>
      <c r="T54" s="10"/>
      <c r="U54" s="8"/>
      <c r="V54" s="9"/>
      <c r="W54" s="4"/>
      <c r="X54" s="4"/>
    </row>
    <row r="55" spans="1:24" x14ac:dyDescent="0.3">
      <c r="A55" s="144"/>
      <c r="B55" s="9" t="s">
        <v>177</v>
      </c>
      <c r="C55" s="35">
        <v>10.7</v>
      </c>
      <c r="D55" s="8">
        <v>2.5</v>
      </c>
      <c r="E55" s="44">
        <f t="shared" si="10"/>
        <v>26.75</v>
      </c>
      <c r="F55" s="35"/>
      <c r="G55" s="7">
        <v>4</v>
      </c>
      <c r="H55" s="41">
        <f t="shared" si="7"/>
        <v>63</v>
      </c>
      <c r="I55" s="8"/>
      <c r="J55" s="41"/>
      <c r="K55" s="39"/>
      <c r="L55" s="8"/>
      <c r="M55" s="8"/>
      <c r="N55" s="35" t="s">
        <v>316</v>
      </c>
      <c r="O55" s="7"/>
      <c r="P55" s="7" t="s">
        <v>191</v>
      </c>
      <c r="Q55" s="7"/>
      <c r="R55" s="8"/>
      <c r="S55" s="52"/>
      <c r="T55" s="10"/>
      <c r="U55" s="8"/>
      <c r="V55" s="9"/>
      <c r="W55" s="4"/>
      <c r="X55" s="4"/>
    </row>
    <row r="56" spans="1:24" x14ac:dyDescent="0.3">
      <c r="A56" s="144"/>
      <c r="B56" s="9" t="s">
        <v>197</v>
      </c>
      <c r="C56" s="35">
        <v>10</v>
      </c>
      <c r="D56" s="8">
        <v>2.5</v>
      </c>
      <c r="E56" s="44">
        <f t="shared" si="10"/>
        <v>25</v>
      </c>
      <c r="F56" s="35"/>
      <c r="G56" s="7">
        <v>4</v>
      </c>
      <c r="H56" s="41">
        <f t="shared" si="7"/>
        <v>59</v>
      </c>
      <c r="I56" s="7"/>
      <c r="J56" s="41"/>
      <c r="K56" s="39"/>
      <c r="L56" s="7"/>
      <c r="M56" s="7"/>
      <c r="N56" s="35" t="s">
        <v>316</v>
      </c>
      <c r="O56" s="7"/>
      <c r="P56" s="7" t="s">
        <v>191</v>
      </c>
      <c r="Q56" s="8"/>
      <c r="R56" s="8"/>
      <c r="S56" s="52"/>
      <c r="T56" s="10"/>
      <c r="U56" s="8"/>
      <c r="V56" s="9"/>
      <c r="W56" s="4"/>
      <c r="X56" s="4"/>
    </row>
    <row r="57" spans="1:24" x14ac:dyDescent="0.3">
      <c r="A57" s="144"/>
      <c r="B57" s="9" t="s">
        <v>234</v>
      </c>
      <c r="C57" s="35">
        <v>33.299999999999997</v>
      </c>
      <c r="D57" s="8">
        <v>2.5</v>
      </c>
      <c r="E57" s="44">
        <f t="shared" si="10"/>
        <v>83.25</v>
      </c>
      <c r="F57" s="7"/>
      <c r="G57" s="7"/>
      <c r="H57" s="41"/>
      <c r="I57" s="7"/>
      <c r="J57" s="41">
        <f>ROUNDUP(0.06*10.77*C57+5*F57,0)</f>
        <v>22</v>
      </c>
      <c r="K57" s="39"/>
      <c r="L57" s="7"/>
      <c r="M57" s="7"/>
      <c r="N57" s="35" t="s">
        <v>316</v>
      </c>
      <c r="O57" s="7"/>
      <c r="P57" s="7" t="s">
        <v>45</v>
      </c>
      <c r="Q57" s="8"/>
      <c r="R57" s="8"/>
      <c r="S57" s="52"/>
      <c r="T57" s="10"/>
      <c r="U57" s="8"/>
      <c r="V57" s="9"/>
      <c r="W57" s="4"/>
      <c r="X57" s="4"/>
    </row>
    <row r="58" spans="1:24" x14ac:dyDescent="0.3">
      <c r="A58" s="144"/>
      <c r="B58" s="46" t="s">
        <v>235</v>
      </c>
      <c r="C58" s="35">
        <v>13.4</v>
      </c>
      <c r="D58" s="8">
        <v>2.5</v>
      </c>
      <c r="E58" s="44">
        <f t="shared" si="0"/>
        <v>33.5</v>
      </c>
      <c r="F58" s="35"/>
      <c r="G58" s="7"/>
      <c r="H58" s="41"/>
      <c r="I58" s="8"/>
      <c r="J58" s="41"/>
      <c r="K58" s="39"/>
      <c r="L58" s="8"/>
      <c r="M58" s="8"/>
      <c r="N58" s="7"/>
      <c r="O58" s="7"/>
      <c r="P58" s="7"/>
      <c r="Q58" s="8"/>
      <c r="R58" s="8"/>
      <c r="S58" s="52"/>
      <c r="T58" s="10"/>
      <c r="U58" s="8"/>
      <c r="V58" s="9"/>
      <c r="W58" s="4"/>
      <c r="X58" s="4"/>
    </row>
    <row r="59" spans="1:24" x14ac:dyDescent="0.3">
      <c r="A59" s="144"/>
      <c r="B59" s="9" t="s">
        <v>236</v>
      </c>
      <c r="C59" s="35">
        <v>11</v>
      </c>
      <c r="D59" s="8">
        <v>2.5</v>
      </c>
      <c r="E59" s="44">
        <f t="shared" ref="E59:E62" si="11">D59*C59</f>
        <v>27.5</v>
      </c>
      <c r="F59" s="35"/>
      <c r="G59" s="7">
        <v>4</v>
      </c>
      <c r="H59" s="41">
        <f t="shared" si="7"/>
        <v>65</v>
      </c>
      <c r="I59" s="7"/>
      <c r="J59" s="41"/>
      <c r="K59" s="39"/>
      <c r="L59" s="7"/>
      <c r="M59" s="7"/>
      <c r="N59" s="35" t="s">
        <v>316</v>
      </c>
      <c r="O59" s="7"/>
      <c r="P59" s="7" t="s">
        <v>191</v>
      </c>
      <c r="Q59" s="8"/>
      <c r="R59" s="8"/>
      <c r="S59" s="52"/>
      <c r="T59" s="10"/>
      <c r="U59" s="8"/>
      <c r="V59" s="9"/>
      <c r="W59" s="4"/>
      <c r="X59" s="4"/>
    </row>
    <row r="60" spans="1:24" x14ac:dyDescent="0.3">
      <c r="A60" s="144"/>
      <c r="B60" s="9" t="s">
        <v>237</v>
      </c>
      <c r="C60" s="35">
        <v>10.199999999999999</v>
      </c>
      <c r="D60" s="8">
        <v>2.5</v>
      </c>
      <c r="E60" s="44">
        <f t="shared" si="11"/>
        <v>25.5</v>
      </c>
      <c r="F60" s="35"/>
      <c r="G60" s="7">
        <v>4</v>
      </c>
      <c r="H60" s="41">
        <f t="shared" si="7"/>
        <v>61</v>
      </c>
      <c r="I60" s="7"/>
      <c r="J60" s="41"/>
      <c r="K60" s="39"/>
      <c r="L60" s="7"/>
      <c r="M60" s="7"/>
      <c r="N60" s="35" t="s">
        <v>316</v>
      </c>
      <c r="O60" s="38"/>
      <c r="P60" s="7" t="s">
        <v>191</v>
      </c>
      <c r="Q60" s="8"/>
      <c r="R60" s="8"/>
      <c r="S60" s="52"/>
      <c r="T60" s="10"/>
      <c r="U60" s="8"/>
      <c r="V60" s="9"/>
      <c r="W60" s="4"/>
      <c r="X60" s="4"/>
    </row>
    <row r="61" spans="1:24" x14ac:dyDescent="0.3">
      <c r="A61" s="144"/>
      <c r="B61" s="9" t="s">
        <v>173</v>
      </c>
      <c r="C61" s="35">
        <v>14.1</v>
      </c>
      <c r="D61" s="8">
        <v>2.5</v>
      </c>
      <c r="E61" s="44">
        <f t="shared" si="11"/>
        <v>35.25</v>
      </c>
      <c r="F61" s="35">
        <v>4</v>
      </c>
      <c r="G61" s="7"/>
      <c r="H61" s="41">
        <f t="shared" si="7"/>
        <v>0</v>
      </c>
      <c r="I61" s="7"/>
      <c r="J61" s="41">
        <f>ROUNDUP(0.06*10.77*C61+5*F61,0)</f>
        <v>30</v>
      </c>
      <c r="K61" s="65"/>
      <c r="L61" s="7"/>
      <c r="M61" s="7"/>
      <c r="N61" s="7"/>
      <c r="O61" s="7"/>
      <c r="P61" s="7" t="s">
        <v>311</v>
      </c>
      <c r="Q61" s="8"/>
      <c r="R61" s="8"/>
      <c r="S61" s="52"/>
      <c r="T61" s="10"/>
      <c r="U61" s="8"/>
      <c r="V61" s="9"/>
      <c r="W61" s="4"/>
      <c r="X61" s="4"/>
    </row>
    <row r="62" spans="1:24" x14ac:dyDescent="0.3">
      <c r="A62" s="144"/>
      <c r="B62" s="9" t="s">
        <v>239</v>
      </c>
      <c r="C62" s="35">
        <v>11.6</v>
      </c>
      <c r="D62" s="8">
        <v>2.5</v>
      </c>
      <c r="E62" s="54">
        <f t="shared" si="11"/>
        <v>29</v>
      </c>
      <c r="F62" s="35">
        <v>30</v>
      </c>
      <c r="G62" s="40"/>
      <c r="H62" s="41">
        <f t="shared" si="7"/>
        <v>0</v>
      </c>
      <c r="I62" s="40"/>
      <c r="J62" s="41">
        <f>ROUNDUP(0.06*10.77*C62+5*F62,0)</f>
        <v>158</v>
      </c>
      <c r="K62" s="55"/>
      <c r="L62" s="40"/>
      <c r="M62" s="40"/>
      <c r="N62" s="40"/>
      <c r="O62" s="40"/>
      <c r="P62" s="7" t="s">
        <v>311</v>
      </c>
      <c r="Q62" s="8"/>
      <c r="R62" s="8"/>
      <c r="S62" s="52"/>
      <c r="T62" s="10"/>
      <c r="U62" s="8"/>
      <c r="V62" s="9"/>
      <c r="W62" s="4"/>
      <c r="X62" s="4"/>
    </row>
    <row r="63" spans="1:24" x14ac:dyDescent="0.3">
      <c r="A63" s="144"/>
      <c r="B63" s="9" t="s">
        <v>202</v>
      </c>
      <c r="C63" s="35">
        <v>10.1</v>
      </c>
      <c r="D63" s="8">
        <v>2.5</v>
      </c>
      <c r="E63" s="44">
        <f t="shared" si="0"/>
        <v>25.25</v>
      </c>
      <c r="F63" s="35"/>
      <c r="G63" s="40">
        <v>12</v>
      </c>
      <c r="H63" s="41">
        <f t="shared" si="7"/>
        <v>179</v>
      </c>
      <c r="I63" s="40"/>
      <c r="J63" s="47"/>
      <c r="K63" s="48"/>
      <c r="L63" s="40"/>
      <c r="M63" s="40"/>
      <c r="N63" s="7" t="s">
        <v>315</v>
      </c>
      <c r="O63" s="40"/>
      <c r="P63" s="7" t="s">
        <v>310</v>
      </c>
      <c r="Q63" s="8"/>
      <c r="R63" s="8"/>
      <c r="S63" s="52"/>
      <c r="T63" s="10"/>
      <c r="U63" s="8"/>
      <c r="V63" s="9"/>
      <c r="W63" s="4"/>
      <c r="X63" s="4"/>
    </row>
    <row r="64" spans="1:24" x14ac:dyDescent="0.3">
      <c r="A64" s="144"/>
      <c r="B64" s="9" t="s">
        <v>229</v>
      </c>
      <c r="C64" s="35">
        <v>10.5</v>
      </c>
      <c r="D64" s="8">
        <v>2.5</v>
      </c>
      <c r="E64" s="44">
        <f t="shared" si="0"/>
        <v>26.25</v>
      </c>
      <c r="F64" s="35"/>
      <c r="G64" s="32">
        <v>12</v>
      </c>
      <c r="H64" s="41">
        <f t="shared" si="7"/>
        <v>186</v>
      </c>
      <c r="I64" s="32"/>
      <c r="J64" s="33"/>
      <c r="K64" s="34"/>
      <c r="L64" s="32"/>
      <c r="M64" s="33"/>
      <c r="N64" s="7" t="s">
        <v>315</v>
      </c>
      <c r="O64" s="7"/>
      <c r="P64" s="7" t="s">
        <v>310</v>
      </c>
      <c r="Q64" s="8"/>
      <c r="R64" s="8"/>
      <c r="S64" s="52"/>
      <c r="T64" s="10"/>
      <c r="U64" s="8"/>
      <c r="V64" s="9"/>
      <c r="W64" s="4"/>
      <c r="X64" s="4"/>
    </row>
    <row r="65" spans="1:24" x14ac:dyDescent="0.3">
      <c r="A65" s="144"/>
      <c r="B65" s="9" t="s">
        <v>230</v>
      </c>
      <c r="C65" s="35">
        <v>5.6</v>
      </c>
      <c r="D65" s="8">
        <v>2.5</v>
      </c>
      <c r="E65" s="44">
        <f>D65*C65</f>
        <v>14</v>
      </c>
      <c r="F65" s="35"/>
      <c r="G65" s="32">
        <v>12</v>
      </c>
      <c r="H65" s="41">
        <f t="shared" si="7"/>
        <v>99</v>
      </c>
      <c r="I65" s="32"/>
      <c r="J65" s="33"/>
      <c r="K65" s="34"/>
      <c r="L65" s="32"/>
      <c r="M65" s="33"/>
      <c r="N65" s="7" t="s">
        <v>315</v>
      </c>
      <c r="O65" s="7"/>
      <c r="P65" s="7" t="s">
        <v>310</v>
      </c>
      <c r="Q65" s="8"/>
      <c r="R65" s="8"/>
      <c r="S65" s="52"/>
      <c r="T65" s="10"/>
      <c r="U65" s="8"/>
      <c r="V65" s="9"/>
      <c r="W65" s="4"/>
      <c r="X65" s="4"/>
    </row>
    <row r="66" spans="1:24" x14ac:dyDescent="0.3">
      <c r="A66" s="144"/>
      <c r="B66" s="9" t="s">
        <v>193</v>
      </c>
      <c r="C66" s="35">
        <v>9.1999999999999993</v>
      </c>
      <c r="D66" s="8">
        <v>2.5</v>
      </c>
      <c r="E66" s="44">
        <f>D66*C66</f>
        <v>23</v>
      </c>
      <c r="F66" s="35"/>
      <c r="G66" s="32">
        <v>12</v>
      </c>
      <c r="H66" s="41">
        <f t="shared" si="7"/>
        <v>163</v>
      </c>
      <c r="I66" s="32"/>
      <c r="J66" s="33"/>
      <c r="K66" s="34"/>
      <c r="L66" s="32"/>
      <c r="M66" s="33"/>
      <c r="N66" s="7" t="s">
        <v>315</v>
      </c>
      <c r="O66" s="7"/>
      <c r="P66" s="7" t="s">
        <v>310</v>
      </c>
      <c r="Q66" s="8"/>
      <c r="R66" s="8"/>
      <c r="S66" s="52"/>
      <c r="T66" s="10"/>
      <c r="U66" s="8"/>
      <c r="V66" s="9"/>
      <c r="W66" s="4"/>
      <c r="X66" s="4"/>
    </row>
    <row r="67" spans="1:24" x14ac:dyDescent="0.3">
      <c r="A67" s="144"/>
      <c r="B67" s="9" t="s">
        <v>231</v>
      </c>
      <c r="C67" s="35">
        <v>9.1</v>
      </c>
      <c r="D67" s="8">
        <v>2.5</v>
      </c>
      <c r="E67" s="44">
        <f t="shared" si="0"/>
        <v>22.75</v>
      </c>
      <c r="F67" s="35"/>
      <c r="G67" s="32">
        <v>12</v>
      </c>
      <c r="H67" s="41">
        <f t="shared" si="7"/>
        <v>161</v>
      </c>
      <c r="I67" s="32"/>
      <c r="J67" s="33"/>
      <c r="K67" s="34"/>
      <c r="L67" s="35"/>
      <c r="M67" s="8"/>
      <c r="N67" s="7" t="s">
        <v>315</v>
      </c>
      <c r="O67" s="8"/>
      <c r="P67" s="7" t="s">
        <v>310</v>
      </c>
      <c r="Q67" s="8"/>
      <c r="R67" s="8"/>
      <c r="S67" s="52"/>
      <c r="T67" s="10"/>
      <c r="U67" s="8"/>
      <c r="V67" s="9"/>
      <c r="W67" s="4"/>
      <c r="X67" s="4"/>
    </row>
    <row r="68" spans="1:24" x14ac:dyDescent="0.3">
      <c r="A68" s="144"/>
      <c r="B68" s="9" t="s">
        <v>195</v>
      </c>
      <c r="C68" s="35">
        <v>9</v>
      </c>
      <c r="D68" s="8">
        <v>2.5</v>
      </c>
      <c r="E68" s="44">
        <f>D68*C68</f>
        <v>22.5</v>
      </c>
      <c r="F68" s="35"/>
      <c r="G68" s="7">
        <v>12</v>
      </c>
      <c r="H68" s="41">
        <f t="shared" si="7"/>
        <v>159</v>
      </c>
      <c r="I68" s="7"/>
      <c r="J68" s="41"/>
      <c r="K68" s="39"/>
      <c r="L68" s="7"/>
      <c r="M68" s="7"/>
      <c r="N68" s="7" t="s">
        <v>315</v>
      </c>
      <c r="O68" s="7"/>
      <c r="P68" s="7" t="s">
        <v>310</v>
      </c>
      <c r="Q68" s="8"/>
      <c r="R68" s="8"/>
      <c r="S68" s="52"/>
      <c r="T68" s="10"/>
      <c r="U68" s="8"/>
      <c r="V68" s="9"/>
      <c r="W68" s="4"/>
      <c r="X68" s="4"/>
    </row>
    <row r="69" spans="1:24" x14ac:dyDescent="0.3">
      <c r="A69" s="144"/>
      <c r="B69" s="46" t="s">
        <v>8</v>
      </c>
      <c r="C69" s="35">
        <v>8.6999999999999993</v>
      </c>
      <c r="D69" s="8">
        <v>2.5</v>
      </c>
      <c r="E69" s="44">
        <f t="shared" ref="E69:E140" si="12">D69*C69</f>
        <v>21.75</v>
      </c>
      <c r="F69" s="35"/>
      <c r="G69" s="32"/>
      <c r="H69" s="41"/>
      <c r="I69" s="32"/>
      <c r="J69" s="33"/>
      <c r="K69" s="34"/>
      <c r="L69" s="32"/>
      <c r="M69" s="33"/>
      <c r="N69" s="32"/>
      <c r="O69" s="7"/>
      <c r="P69" s="7"/>
      <c r="Q69" s="8"/>
      <c r="R69" s="8"/>
      <c r="S69" s="52"/>
      <c r="T69" s="10"/>
      <c r="U69" s="8"/>
      <c r="V69" s="9"/>
      <c r="W69" s="4"/>
      <c r="X69" s="4"/>
    </row>
    <row r="70" spans="1:24" x14ac:dyDescent="0.3">
      <c r="A70" s="144"/>
      <c r="B70" s="9" t="s">
        <v>240</v>
      </c>
      <c r="C70" s="35">
        <v>496</v>
      </c>
      <c r="D70" s="8">
        <v>2.5</v>
      </c>
      <c r="E70" s="44">
        <f>D70*C70</f>
        <v>1240</v>
      </c>
      <c r="F70" s="35"/>
      <c r="G70" s="8">
        <v>6</v>
      </c>
      <c r="H70" s="41">
        <f t="shared" si="7"/>
        <v>4380</v>
      </c>
      <c r="I70" s="8"/>
      <c r="J70" s="41"/>
      <c r="K70" s="39"/>
      <c r="L70" s="8"/>
      <c r="M70" s="8"/>
      <c r="N70" s="7" t="s">
        <v>315</v>
      </c>
      <c r="O70" s="8"/>
      <c r="P70" s="38" t="s">
        <v>312</v>
      </c>
      <c r="Q70" s="8"/>
      <c r="R70" s="8"/>
      <c r="S70" s="52"/>
      <c r="T70" s="10"/>
      <c r="U70" s="8"/>
      <c r="V70" s="9"/>
      <c r="W70" s="4"/>
      <c r="X70" s="4"/>
    </row>
    <row r="71" spans="1:24" ht="15" thickBot="1" x14ac:dyDescent="0.35">
      <c r="A71" s="145"/>
      <c r="B71" s="77"/>
      <c r="C71" s="35"/>
      <c r="D71" s="8"/>
      <c r="E71" s="44"/>
      <c r="F71" s="35"/>
      <c r="G71" s="7"/>
      <c r="H71" s="41"/>
      <c r="I71" s="7"/>
      <c r="J71" s="41"/>
      <c r="K71" s="39"/>
      <c r="L71" s="41"/>
      <c r="M71" s="7"/>
      <c r="N71" s="7"/>
      <c r="O71" s="38"/>
      <c r="P71" s="38"/>
      <c r="Q71" s="8"/>
      <c r="R71" s="8"/>
      <c r="S71" s="52"/>
      <c r="T71" s="10"/>
      <c r="U71" s="8"/>
      <c r="V71" s="9"/>
      <c r="W71" s="4"/>
      <c r="X71" s="4"/>
    </row>
    <row r="72" spans="1:24" s="80" customFormat="1" ht="24" thickBot="1" x14ac:dyDescent="0.5">
      <c r="A72" s="93" t="s">
        <v>256</v>
      </c>
      <c r="B72" s="92" t="s">
        <v>241</v>
      </c>
      <c r="C72" s="81"/>
      <c r="D72" s="82"/>
      <c r="E72" s="83"/>
      <c r="F72" s="81"/>
      <c r="G72" s="84"/>
      <c r="H72" s="85"/>
      <c r="I72" s="84"/>
      <c r="J72" s="85"/>
      <c r="K72" s="86"/>
      <c r="L72" s="85"/>
      <c r="M72" s="84"/>
      <c r="N72" s="84"/>
      <c r="O72" s="87"/>
      <c r="P72" s="87"/>
      <c r="Q72" s="82"/>
      <c r="R72" s="82"/>
      <c r="S72" s="88"/>
      <c r="T72" s="89"/>
      <c r="U72" s="82"/>
      <c r="V72" s="90"/>
      <c r="W72" s="91"/>
      <c r="X72" s="91"/>
    </row>
    <row r="73" spans="1:24" x14ac:dyDescent="0.3">
      <c r="A73" s="143"/>
      <c r="B73" s="9" t="s">
        <v>242</v>
      </c>
      <c r="C73" s="35">
        <v>16</v>
      </c>
      <c r="D73" s="8">
        <v>2.5</v>
      </c>
      <c r="E73" s="44">
        <f>D73*C73</f>
        <v>40</v>
      </c>
      <c r="F73" s="35"/>
      <c r="G73" s="7">
        <v>12</v>
      </c>
      <c r="H73" s="41">
        <f t="shared" ref="H73:H104" si="13">ROUNDUP(G73*E73*35.32/60,0)</f>
        <v>283</v>
      </c>
      <c r="I73" s="7"/>
      <c r="J73" s="41"/>
      <c r="K73" s="39"/>
      <c r="L73" s="41"/>
      <c r="M73" s="7"/>
      <c r="N73" s="7" t="s">
        <v>315</v>
      </c>
      <c r="O73" s="38"/>
      <c r="P73" s="7" t="s">
        <v>310</v>
      </c>
      <c r="Q73" s="8"/>
      <c r="R73" s="8"/>
      <c r="S73" s="52"/>
      <c r="T73" s="10"/>
      <c r="U73" s="8"/>
      <c r="V73" s="9"/>
      <c r="W73" s="4"/>
      <c r="X73" s="4"/>
    </row>
    <row r="74" spans="1:24" x14ac:dyDescent="0.3">
      <c r="A74" s="144"/>
      <c r="B74" s="9" t="s">
        <v>243</v>
      </c>
      <c r="C74" s="35">
        <v>26.2</v>
      </c>
      <c r="D74" s="8">
        <v>2.5</v>
      </c>
      <c r="E74" s="44">
        <f>D74*C74</f>
        <v>65.5</v>
      </c>
      <c r="F74" s="35"/>
      <c r="G74" s="7">
        <v>12</v>
      </c>
      <c r="H74" s="41">
        <f t="shared" si="13"/>
        <v>463</v>
      </c>
      <c r="I74" s="7"/>
      <c r="J74" s="41"/>
      <c r="K74" s="39"/>
      <c r="L74" s="7"/>
      <c r="M74" s="7"/>
      <c r="N74" s="7" t="s">
        <v>315</v>
      </c>
      <c r="O74" s="7"/>
      <c r="P74" s="7" t="s">
        <v>310</v>
      </c>
      <c r="Q74" s="8"/>
      <c r="R74" s="8"/>
      <c r="S74" s="52"/>
      <c r="T74" s="10"/>
      <c r="U74" s="8"/>
      <c r="V74" s="9"/>
      <c r="W74" s="4"/>
      <c r="X74" s="4"/>
    </row>
    <row r="75" spans="1:24" x14ac:dyDescent="0.3">
      <c r="A75" s="144"/>
      <c r="B75" s="9" t="s">
        <v>244</v>
      </c>
      <c r="C75" s="35">
        <v>14.5</v>
      </c>
      <c r="D75" s="8">
        <v>2.5</v>
      </c>
      <c r="E75" s="44">
        <f>D75*C75</f>
        <v>36.25</v>
      </c>
      <c r="F75" s="35"/>
      <c r="G75" s="7">
        <v>12</v>
      </c>
      <c r="H75" s="41">
        <f t="shared" si="13"/>
        <v>257</v>
      </c>
      <c r="I75" s="7"/>
      <c r="J75" s="41"/>
      <c r="K75" s="39"/>
      <c r="L75" s="7"/>
      <c r="M75" s="7"/>
      <c r="N75" s="7" t="s">
        <v>315</v>
      </c>
      <c r="O75" s="7"/>
      <c r="P75" s="7" t="s">
        <v>310</v>
      </c>
      <c r="Q75" s="8"/>
      <c r="R75" s="8"/>
      <c r="S75" s="52"/>
      <c r="T75" s="10"/>
      <c r="U75" s="8"/>
      <c r="V75" s="9"/>
      <c r="W75" s="4"/>
      <c r="X75" s="4"/>
    </row>
    <row r="76" spans="1:24" x14ac:dyDescent="0.3">
      <c r="A76" s="144"/>
      <c r="B76" s="9" t="s">
        <v>199</v>
      </c>
      <c r="C76" s="35">
        <v>12</v>
      </c>
      <c r="D76" s="8">
        <v>2.5</v>
      </c>
      <c r="E76" s="44">
        <f>D76*C76</f>
        <v>30</v>
      </c>
      <c r="F76" s="35"/>
      <c r="G76" s="7">
        <v>12</v>
      </c>
      <c r="H76" s="41">
        <f t="shared" si="13"/>
        <v>212</v>
      </c>
      <c r="I76" s="7"/>
      <c r="J76" s="41"/>
      <c r="K76" s="39"/>
      <c r="L76" s="7"/>
      <c r="M76" s="7"/>
      <c r="N76" s="7" t="s">
        <v>315</v>
      </c>
      <c r="O76" s="7"/>
      <c r="P76" s="7" t="s">
        <v>310</v>
      </c>
      <c r="Q76" s="8"/>
      <c r="R76" s="8"/>
      <c r="S76" s="52"/>
      <c r="T76" s="10"/>
      <c r="U76" s="8"/>
      <c r="V76" s="9"/>
      <c r="W76" s="4"/>
      <c r="X76" s="4"/>
    </row>
    <row r="77" spans="1:24" x14ac:dyDescent="0.3">
      <c r="A77" s="144"/>
      <c r="B77" s="9" t="s">
        <v>174</v>
      </c>
      <c r="C77" s="35">
        <v>22</v>
      </c>
      <c r="D77" s="8">
        <v>2.5</v>
      </c>
      <c r="E77" s="44">
        <f>D77*C77</f>
        <v>55</v>
      </c>
      <c r="F77" s="35"/>
      <c r="G77" s="7">
        <v>12</v>
      </c>
      <c r="H77" s="41">
        <f t="shared" si="13"/>
        <v>389</v>
      </c>
      <c r="I77" s="7"/>
      <c r="J77" s="41"/>
      <c r="K77" s="39"/>
      <c r="L77" s="7"/>
      <c r="M77" s="7"/>
      <c r="N77" s="7" t="s">
        <v>315</v>
      </c>
      <c r="O77" s="7"/>
      <c r="P77" s="7" t="s">
        <v>310</v>
      </c>
      <c r="Q77" s="8"/>
      <c r="R77" s="8"/>
      <c r="S77" s="52"/>
      <c r="T77" s="10"/>
      <c r="U77" s="8"/>
      <c r="V77" s="9"/>
      <c r="W77" s="4"/>
      <c r="X77" s="4"/>
    </row>
    <row r="78" spans="1:24" x14ac:dyDescent="0.3">
      <c r="A78" s="144"/>
      <c r="B78" s="9" t="s">
        <v>245</v>
      </c>
      <c r="C78" s="35">
        <v>17</v>
      </c>
      <c r="D78" s="8">
        <v>2.5</v>
      </c>
      <c r="E78" s="44">
        <f t="shared" ref="E78" si="14">D78*C78</f>
        <v>42.5</v>
      </c>
      <c r="F78" s="7"/>
      <c r="G78" s="7">
        <v>6</v>
      </c>
      <c r="H78" s="41">
        <f t="shared" si="13"/>
        <v>151</v>
      </c>
      <c r="I78" s="41"/>
      <c r="J78" s="41"/>
      <c r="K78" s="41"/>
      <c r="L78" s="39"/>
      <c r="M78" s="7"/>
      <c r="N78" s="7" t="s">
        <v>315</v>
      </c>
      <c r="O78" s="7"/>
      <c r="P78" s="7" t="s">
        <v>310</v>
      </c>
      <c r="Q78" s="8"/>
      <c r="R78" s="8"/>
      <c r="S78" s="52"/>
      <c r="T78" s="10"/>
      <c r="U78" s="8"/>
      <c r="V78" s="9"/>
      <c r="W78" s="4"/>
      <c r="X78" s="4"/>
    </row>
    <row r="79" spans="1:24" x14ac:dyDescent="0.3">
      <c r="A79" s="144"/>
      <c r="B79" s="9" t="s">
        <v>246</v>
      </c>
      <c r="C79" s="35">
        <v>15.2</v>
      </c>
      <c r="D79" s="8">
        <v>2.5</v>
      </c>
      <c r="E79" s="44">
        <f>D79*C79</f>
        <v>38</v>
      </c>
      <c r="F79" s="35"/>
      <c r="G79" s="32">
        <v>6</v>
      </c>
      <c r="H79" s="41">
        <f t="shared" si="13"/>
        <v>135</v>
      </c>
      <c r="I79" s="32"/>
      <c r="J79" s="41"/>
      <c r="K79" s="39"/>
      <c r="L79" s="32"/>
      <c r="M79" s="33"/>
      <c r="N79" s="7" t="s">
        <v>315</v>
      </c>
      <c r="O79" s="7"/>
      <c r="P79" s="7" t="s">
        <v>310</v>
      </c>
      <c r="Q79" s="8"/>
      <c r="R79" s="8"/>
      <c r="S79" s="52"/>
      <c r="T79" s="10"/>
      <c r="U79" s="8"/>
      <c r="V79" s="9"/>
      <c r="W79" s="4"/>
      <c r="X79" s="4"/>
    </row>
    <row r="80" spans="1:24" x14ac:dyDescent="0.3">
      <c r="A80" s="144"/>
      <c r="B80" s="9" t="s">
        <v>247</v>
      </c>
      <c r="C80" s="35">
        <v>15.2</v>
      </c>
      <c r="D80" s="8">
        <v>2.5</v>
      </c>
      <c r="E80" s="44">
        <f t="shared" ref="E80:E85" si="15">D80*C80</f>
        <v>38</v>
      </c>
      <c r="F80" s="7"/>
      <c r="G80" s="7">
        <v>6</v>
      </c>
      <c r="H80" s="41">
        <f t="shared" si="13"/>
        <v>135</v>
      </c>
      <c r="I80" s="41"/>
      <c r="J80" s="41"/>
      <c r="K80" s="41"/>
      <c r="L80" s="39"/>
      <c r="M80" s="7"/>
      <c r="N80" s="7" t="s">
        <v>315</v>
      </c>
      <c r="O80" s="7"/>
      <c r="P80" s="7" t="s">
        <v>310</v>
      </c>
      <c r="Q80" s="8"/>
      <c r="R80" s="8"/>
      <c r="S80" s="52"/>
      <c r="T80" s="10"/>
      <c r="U80" s="8"/>
      <c r="V80" s="9"/>
      <c r="W80" s="4"/>
      <c r="X80" s="4"/>
    </row>
    <row r="81" spans="1:24" x14ac:dyDescent="0.3">
      <c r="A81" s="144"/>
      <c r="B81" s="9" t="s">
        <v>248</v>
      </c>
      <c r="C81" s="35">
        <v>15.2</v>
      </c>
      <c r="D81" s="8">
        <v>2.5</v>
      </c>
      <c r="E81" s="44">
        <f t="shared" si="15"/>
        <v>38</v>
      </c>
      <c r="F81" s="35"/>
      <c r="G81" s="8">
        <v>6</v>
      </c>
      <c r="H81" s="41">
        <f t="shared" si="13"/>
        <v>135</v>
      </c>
      <c r="I81" s="8"/>
      <c r="J81" s="41"/>
      <c r="K81" s="39"/>
      <c r="L81" s="8"/>
      <c r="M81" s="8"/>
      <c r="N81" s="7" t="s">
        <v>315</v>
      </c>
      <c r="O81" s="8"/>
      <c r="P81" s="7" t="s">
        <v>310</v>
      </c>
      <c r="Q81" s="8"/>
      <c r="R81" s="8"/>
      <c r="S81" s="52"/>
      <c r="T81" s="10"/>
      <c r="U81" s="8"/>
      <c r="V81" s="9"/>
      <c r="W81" s="4"/>
      <c r="X81" s="4"/>
    </row>
    <row r="82" spans="1:24" x14ac:dyDescent="0.3">
      <c r="A82" s="144"/>
      <c r="B82" s="9" t="s">
        <v>249</v>
      </c>
      <c r="C82" s="35">
        <v>28.4</v>
      </c>
      <c r="D82" s="8">
        <v>2.5</v>
      </c>
      <c r="E82" s="44">
        <f t="shared" si="15"/>
        <v>71</v>
      </c>
      <c r="F82" s="35"/>
      <c r="G82" s="7">
        <v>12</v>
      </c>
      <c r="H82" s="41">
        <f t="shared" si="13"/>
        <v>502</v>
      </c>
      <c r="I82" s="7"/>
      <c r="J82" s="41"/>
      <c r="K82" s="39"/>
      <c r="L82" s="7"/>
      <c r="M82" s="7"/>
      <c r="N82" s="7" t="s">
        <v>315</v>
      </c>
      <c r="O82" s="7"/>
      <c r="P82" s="7" t="s">
        <v>310</v>
      </c>
      <c r="Q82" s="8"/>
      <c r="R82" s="8"/>
      <c r="S82" s="52"/>
      <c r="T82" s="10"/>
      <c r="U82" s="8"/>
      <c r="V82" s="9"/>
      <c r="W82" s="4"/>
      <c r="X82" s="4"/>
    </row>
    <row r="83" spans="1:24" x14ac:dyDescent="0.3">
      <c r="A83" s="144"/>
      <c r="B83" s="9" t="s">
        <v>252</v>
      </c>
      <c r="C83" s="35">
        <v>12.2</v>
      </c>
      <c r="D83" s="8">
        <v>2.5</v>
      </c>
      <c r="E83" s="44">
        <f t="shared" si="15"/>
        <v>30.5</v>
      </c>
      <c r="F83" s="7">
        <v>5</v>
      </c>
      <c r="G83" s="7"/>
      <c r="H83" s="41"/>
      <c r="I83" s="7"/>
      <c r="J83" s="41">
        <f>ROUNDUP(0.06*10.77*C83+5*F83,0)</f>
        <v>33</v>
      </c>
      <c r="K83" s="39"/>
      <c r="L83" s="7"/>
      <c r="M83" s="7"/>
      <c r="N83" s="35" t="s">
        <v>316</v>
      </c>
      <c r="O83" s="7"/>
      <c r="P83" s="7" t="s">
        <v>45</v>
      </c>
      <c r="Q83" s="8"/>
      <c r="R83" s="8"/>
      <c r="S83" s="52"/>
      <c r="T83" s="10"/>
      <c r="U83" s="8"/>
      <c r="V83" s="9"/>
      <c r="W83" s="4"/>
      <c r="X83" s="4"/>
    </row>
    <row r="84" spans="1:24" x14ac:dyDescent="0.3">
      <c r="A84" s="144"/>
      <c r="B84" s="9" t="s">
        <v>253</v>
      </c>
      <c r="C84" s="35">
        <v>42</v>
      </c>
      <c r="D84" s="8">
        <v>2.5</v>
      </c>
      <c r="E84" s="44">
        <f t="shared" si="15"/>
        <v>105</v>
      </c>
      <c r="F84" s="7">
        <v>10</v>
      </c>
      <c r="G84" s="7"/>
      <c r="H84" s="41"/>
      <c r="I84" s="7"/>
      <c r="J84" s="41">
        <f>ROUNDUP(0.06*10.77*C84+5*F84,0)</f>
        <v>78</v>
      </c>
      <c r="K84" s="39"/>
      <c r="L84" s="7"/>
      <c r="M84" s="7"/>
      <c r="N84" s="35" t="s">
        <v>316</v>
      </c>
      <c r="O84" s="7"/>
      <c r="P84" s="7" t="s">
        <v>45</v>
      </c>
      <c r="Q84" s="8"/>
      <c r="R84" s="8"/>
      <c r="S84" s="52"/>
      <c r="T84" s="10"/>
      <c r="U84" s="8"/>
      <c r="V84" s="9"/>
      <c r="W84" s="4"/>
      <c r="X84" s="4"/>
    </row>
    <row r="85" spans="1:24" x14ac:dyDescent="0.3">
      <c r="A85" s="144"/>
      <c r="B85" s="9" t="s">
        <v>254</v>
      </c>
      <c r="C85" s="35">
        <v>20</v>
      </c>
      <c r="D85" s="8">
        <v>2.5</v>
      </c>
      <c r="E85" s="44">
        <f t="shared" si="15"/>
        <v>50</v>
      </c>
      <c r="F85" s="35"/>
      <c r="G85" s="8">
        <v>10</v>
      </c>
      <c r="H85" s="41">
        <f t="shared" si="13"/>
        <v>295</v>
      </c>
      <c r="I85" s="8"/>
      <c r="J85" s="41"/>
      <c r="K85" s="39"/>
      <c r="L85" s="8"/>
      <c r="M85" s="8"/>
      <c r="N85" s="7" t="s">
        <v>315</v>
      </c>
      <c r="O85" s="8"/>
      <c r="P85" s="7" t="s">
        <v>310</v>
      </c>
      <c r="Q85" s="8"/>
      <c r="R85" s="8"/>
      <c r="S85" s="52"/>
      <c r="T85" s="10"/>
      <c r="U85" s="8"/>
      <c r="V85" s="9"/>
      <c r="W85" s="4"/>
      <c r="X85" s="4"/>
    </row>
    <row r="86" spans="1:24" x14ac:dyDescent="0.3">
      <c r="A86" s="144"/>
      <c r="B86" s="9" t="s">
        <v>175</v>
      </c>
      <c r="C86" s="35">
        <v>5.5</v>
      </c>
      <c r="D86" s="8">
        <v>2.5</v>
      </c>
      <c r="E86" s="44">
        <f t="shared" ref="E86:E91" si="16">D86*C86</f>
        <v>13.75</v>
      </c>
      <c r="F86" s="35"/>
      <c r="G86" s="7">
        <v>12</v>
      </c>
      <c r="H86" s="41">
        <f t="shared" si="13"/>
        <v>98</v>
      </c>
      <c r="I86" s="7"/>
      <c r="J86" s="41"/>
      <c r="K86" s="39"/>
      <c r="L86" s="7"/>
      <c r="M86" s="7"/>
      <c r="N86" s="7" t="s">
        <v>315</v>
      </c>
      <c r="O86" s="7"/>
      <c r="P86" s="7" t="s">
        <v>310</v>
      </c>
      <c r="Q86" s="8"/>
      <c r="R86" s="8"/>
      <c r="S86" s="52"/>
      <c r="T86" s="10"/>
      <c r="U86" s="8"/>
      <c r="V86" s="9"/>
      <c r="W86" s="4"/>
      <c r="X86" s="4"/>
    </row>
    <row r="87" spans="1:24" x14ac:dyDescent="0.3">
      <c r="A87" s="144"/>
      <c r="B87" s="9" t="s">
        <v>176</v>
      </c>
      <c r="C87" s="35">
        <v>7</v>
      </c>
      <c r="D87" s="8">
        <v>2.5</v>
      </c>
      <c r="E87" s="44">
        <f t="shared" si="16"/>
        <v>17.5</v>
      </c>
      <c r="F87" s="7"/>
      <c r="G87" s="7">
        <v>12</v>
      </c>
      <c r="H87" s="41">
        <f t="shared" si="13"/>
        <v>124</v>
      </c>
      <c r="I87" s="7"/>
      <c r="J87" s="41"/>
      <c r="K87" s="39"/>
      <c r="L87" s="7"/>
      <c r="M87" s="7"/>
      <c r="N87" s="7" t="s">
        <v>315</v>
      </c>
      <c r="O87" s="7"/>
      <c r="P87" s="7" t="s">
        <v>310</v>
      </c>
      <c r="Q87" s="8"/>
      <c r="R87" s="8"/>
      <c r="S87" s="52"/>
      <c r="T87" s="10"/>
      <c r="U87" s="8"/>
      <c r="V87" s="9"/>
      <c r="W87" s="4"/>
      <c r="X87" s="4"/>
    </row>
    <row r="88" spans="1:24" ht="15" thickBot="1" x14ac:dyDescent="0.35">
      <c r="A88" s="145"/>
      <c r="B88" s="9" t="s">
        <v>318</v>
      </c>
      <c r="C88" s="35">
        <v>143</v>
      </c>
      <c r="D88" s="8">
        <v>2.5</v>
      </c>
      <c r="E88" s="44">
        <f t="shared" si="16"/>
        <v>357.5</v>
      </c>
      <c r="F88" s="7"/>
      <c r="G88" s="7">
        <v>2</v>
      </c>
      <c r="H88" s="41">
        <f t="shared" si="13"/>
        <v>421</v>
      </c>
      <c r="I88" s="7"/>
      <c r="J88" s="41"/>
      <c r="K88" s="39"/>
      <c r="L88" s="7"/>
      <c r="M88" s="7"/>
      <c r="N88" s="7"/>
      <c r="O88" s="7"/>
      <c r="P88" s="7"/>
      <c r="Q88" s="8"/>
      <c r="R88" s="8"/>
      <c r="S88" s="52"/>
      <c r="T88" s="10"/>
      <c r="U88" s="8"/>
      <c r="V88" s="9"/>
      <c r="W88" s="4"/>
      <c r="X88" s="4"/>
    </row>
    <row r="89" spans="1:24" s="61" customFormat="1" ht="24" thickBot="1" x14ac:dyDescent="0.5">
      <c r="A89" s="95" t="s">
        <v>255</v>
      </c>
      <c r="B89" s="79" t="s">
        <v>205</v>
      </c>
      <c r="C89" s="62"/>
      <c r="D89" s="56"/>
      <c r="E89" s="57"/>
      <c r="F89" s="56"/>
      <c r="G89" s="56" t="s">
        <v>320</v>
      </c>
      <c r="H89" s="63"/>
      <c r="I89" s="56"/>
      <c r="J89" s="63"/>
      <c r="K89" s="64"/>
      <c r="L89" s="56"/>
      <c r="M89" s="56"/>
      <c r="N89" s="56"/>
      <c r="O89" s="56"/>
      <c r="P89" s="56"/>
      <c r="Q89" s="56"/>
      <c r="R89" s="56"/>
      <c r="S89" s="56"/>
      <c r="T89" s="58"/>
      <c r="U89" s="56"/>
      <c r="V89" s="59"/>
      <c r="W89" s="60"/>
      <c r="X89" s="60"/>
    </row>
    <row r="90" spans="1:24" x14ac:dyDescent="0.3">
      <c r="A90" s="143"/>
      <c r="B90" s="9" t="s">
        <v>257</v>
      </c>
      <c r="C90" s="35">
        <v>22.5</v>
      </c>
      <c r="D90" s="35">
        <v>2.8</v>
      </c>
      <c r="E90" s="44">
        <f t="shared" si="16"/>
        <v>62.999999999999993</v>
      </c>
      <c r="F90" s="35"/>
      <c r="G90" s="7">
        <v>25</v>
      </c>
      <c r="H90" s="41">
        <f t="shared" si="13"/>
        <v>928</v>
      </c>
      <c r="I90" s="7"/>
      <c r="J90" s="41"/>
      <c r="K90" s="39"/>
      <c r="L90" s="7"/>
      <c r="M90" s="7"/>
      <c r="N90" s="32" t="s">
        <v>317</v>
      </c>
      <c r="O90" s="7"/>
      <c r="P90" s="7" t="s">
        <v>313</v>
      </c>
      <c r="Q90" s="8"/>
      <c r="R90" s="8"/>
      <c r="S90" s="52"/>
      <c r="T90" s="10">
        <v>950</v>
      </c>
      <c r="U90" s="8"/>
      <c r="V90" s="9">
        <v>930</v>
      </c>
      <c r="W90" s="4"/>
      <c r="X90" s="4"/>
    </row>
    <row r="91" spans="1:24" x14ac:dyDescent="0.3">
      <c r="A91" s="144"/>
      <c r="B91" s="9" t="s">
        <v>258</v>
      </c>
      <c r="C91" s="35">
        <v>22.5</v>
      </c>
      <c r="D91" s="35">
        <v>2.8</v>
      </c>
      <c r="E91" s="44">
        <f t="shared" si="16"/>
        <v>62.999999999999993</v>
      </c>
      <c r="F91" s="35"/>
      <c r="G91" s="32">
        <v>25</v>
      </c>
      <c r="H91" s="41">
        <f t="shared" si="13"/>
        <v>928</v>
      </c>
      <c r="I91" s="32"/>
      <c r="J91" s="33"/>
      <c r="K91" s="34"/>
      <c r="L91" s="35"/>
      <c r="M91" s="8"/>
      <c r="N91" s="32" t="s">
        <v>317</v>
      </c>
      <c r="O91" s="8"/>
      <c r="P91" s="7" t="s">
        <v>313</v>
      </c>
      <c r="Q91" s="8"/>
      <c r="R91" s="8"/>
      <c r="S91" s="52"/>
      <c r="T91" s="10">
        <v>950</v>
      </c>
      <c r="U91" s="8"/>
      <c r="V91" s="9">
        <v>930</v>
      </c>
      <c r="W91" s="4"/>
      <c r="X91" s="4"/>
    </row>
    <row r="92" spans="1:24" x14ac:dyDescent="0.3">
      <c r="A92" s="144"/>
      <c r="B92" s="9" t="s">
        <v>259</v>
      </c>
      <c r="C92" s="35">
        <v>22.5</v>
      </c>
      <c r="D92" s="35">
        <v>2.8</v>
      </c>
      <c r="E92" s="44">
        <f>D92*C92</f>
        <v>62.999999999999993</v>
      </c>
      <c r="F92" s="35"/>
      <c r="G92" s="32">
        <v>25</v>
      </c>
      <c r="H92" s="41">
        <f t="shared" si="13"/>
        <v>928</v>
      </c>
      <c r="I92" s="32"/>
      <c r="J92" s="33"/>
      <c r="K92" s="34"/>
      <c r="L92" s="32"/>
      <c r="M92" s="33"/>
      <c r="N92" s="32" t="s">
        <v>317</v>
      </c>
      <c r="O92" s="7"/>
      <c r="P92" s="7" t="s">
        <v>313</v>
      </c>
      <c r="Q92" s="8"/>
      <c r="R92" s="8"/>
      <c r="S92" s="52"/>
      <c r="T92" s="10">
        <v>950</v>
      </c>
      <c r="U92" s="8"/>
      <c r="V92" s="9">
        <v>930</v>
      </c>
      <c r="W92" s="4"/>
      <c r="X92" s="4"/>
    </row>
    <row r="93" spans="1:24" x14ac:dyDescent="0.3">
      <c r="A93" s="144"/>
      <c r="B93" s="9" t="s">
        <v>193</v>
      </c>
      <c r="C93" s="35">
        <v>9.1</v>
      </c>
      <c r="D93" s="35">
        <v>2.5</v>
      </c>
      <c r="E93" s="44">
        <f t="shared" ref="E93:E94" si="17">D93*C93</f>
        <v>22.75</v>
      </c>
      <c r="F93" s="35"/>
      <c r="G93" s="32">
        <v>12</v>
      </c>
      <c r="H93" s="41">
        <f t="shared" si="13"/>
        <v>161</v>
      </c>
      <c r="I93" s="32"/>
      <c r="J93" s="33"/>
      <c r="K93" s="34"/>
      <c r="L93" s="32"/>
      <c r="M93" s="33"/>
      <c r="N93" s="32" t="s">
        <v>317</v>
      </c>
      <c r="O93" s="7"/>
      <c r="P93" s="7" t="s">
        <v>310</v>
      </c>
      <c r="Q93" s="8"/>
      <c r="R93" s="8"/>
      <c r="S93" s="52"/>
      <c r="T93" s="10">
        <v>160</v>
      </c>
      <c r="U93" s="8"/>
      <c r="V93" s="9"/>
      <c r="W93" s="4"/>
      <c r="X93" s="4"/>
    </row>
    <row r="94" spans="1:24" x14ac:dyDescent="0.3">
      <c r="A94" s="144"/>
      <c r="B94" s="9" t="s">
        <v>260</v>
      </c>
      <c r="C94" s="35">
        <v>6</v>
      </c>
      <c r="D94" s="35">
        <v>2.5</v>
      </c>
      <c r="E94" s="44">
        <f t="shared" si="17"/>
        <v>15</v>
      </c>
      <c r="F94" s="7"/>
      <c r="G94" s="7">
        <v>12</v>
      </c>
      <c r="H94" s="41">
        <f t="shared" si="13"/>
        <v>106</v>
      </c>
      <c r="I94" s="41"/>
      <c r="J94" s="41"/>
      <c r="K94" s="41"/>
      <c r="L94" s="39"/>
      <c r="M94" s="7"/>
      <c r="N94" s="32" t="s">
        <v>317</v>
      </c>
      <c r="O94" s="7"/>
      <c r="P94" s="7" t="s">
        <v>310</v>
      </c>
      <c r="Q94" s="8"/>
      <c r="R94" s="8"/>
      <c r="S94" s="52"/>
      <c r="T94" s="10">
        <v>110</v>
      </c>
      <c r="U94" s="8"/>
      <c r="V94" s="9"/>
      <c r="W94" s="4"/>
      <c r="X94" s="4"/>
    </row>
    <row r="95" spans="1:24" x14ac:dyDescent="0.3">
      <c r="A95" s="144"/>
      <c r="B95" s="9" t="s">
        <v>177</v>
      </c>
      <c r="C95" s="35">
        <v>12.4</v>
      </c>
      <c r="D95" s="35">
        <v>2.5</v>
      </c>
      <c r="E95" s="44">
        <f>D95*C95</f>
        <v>31</v>
      </c>
      <c r="F95" s="35"/>
      <c r="G95" s="32">
        <v>4</v>
      </c>
      <c r="H95" s="41">
        <f t="shared" si="13"/>
        <v>73</v>
      </c>
      <c r="I95" s="32"/>
      <c r="J95" s="41"/>
      <c r="K95" s="39"/>
      <c r="L95" s="32"/>
      <c r="M95" s="33"/>
      <c r="N95" s="35" t="s">
        <v>316</v>
      </c>
      <c r="O95" s="7"/>
      <c r="P95" s="7" t="s">
        <v>191</v>
      </c>
      <c r="Q95" s="8"/>
      <c r="R95" s="8"/>
      <c r="S95" s="52"/>
      <c r="T95" s="10">
        <v>100</v>
      </c>
      <c r="U95" s="8"/>
      <c r="V95" s="9"/>
      <c r="W95" s="4"/>
      <c r="X95" s="4"/>
    </row>
    <row r="96" spans="1:24" x14ac:dyDescent="0.3">
      <c r="A96" s="144"/>
      <c r="B96" s="9" t="s">
        <v>198</v>
      </c>
      <c r="C96" s="35">
        <v>5</v>
      </c>
      <c r="D96" s="35">
        <v>2.5</v>
      </c>
      <c r="E96" s="44">
        <f t="shared" si="12"/>
        <v>12.5</v>
      </c>
      <c r="F96" s="35"/>
      <c r="G96" s="7">
        <v>12</v>
      </c>
      <c r="H96" s="41">
        <f t="shared" si="13"/>
        <v>89</v>
      </c>
      <c r="I96" s="7"/>
      <c r="J96" s="41"/>
      <c r="K96" s="39"/>
      <c r="L96" s="7"/>
      <c r="M96" s="7"/>
      <c r="N96" s="32" t="s">
        <v>317</v>
      </c>
      <c r="O96" s="7"/>
      <c r="P96" s="7" t="s">
        <v>310</v>
      </c>
      <c r="Q96" s="8"/>
      <c r="R96" s="8"/>
      <c r="S96" s="52"/>
      <c r="T96" s="10">
        <v>90</v>
      </c>
      <c r="U96" s="8"/>
      <c r="V96" s="9"/>
      <c r="W96" s="4"/>
      <c r="X96" s="4"/>
    </row>
    <row r="97" spans="1:24" x14ac:dyDescent="0.3">
      <c r="A97" s="144"/>
      <c r="B97" s="9" t="s">
        <v>261</v>
      </c>
      <c r="C97" s="35">
        <v>9.3000000000000007</v>
      </c>
      <c r="D97" s="35">
        <v>2.5</v>
      </c>
      <c r="E97" s="44">
        <f t="shared" si="12"/>
        <v>23.25</v>
      </c>
      <c r="F97" s="35"/>
      <c r="G97" s="7">
        <v>12</v>
      </c>
      <c r="H97" s="41">
        <f t="shared" si="13"/>
        <v>165</v>
      </c>
      <c r="I97" s="7"/>
      <c r="J97" s="41"/>
      <c r="K97" s="39"/>
      <c r="L97" s="7"/>
      <c r="M97" s="7"/>
      <c r="N97" s="32" t="s">
        <v>317</v>
      </c>
      <c r="O97" s="7"/>
      <c r="P97" s="7" t="s">
        <v>310</v>
      </c>
      <c r="Q97" s="8"/>
      <c r="R97" s="8"/>
      <c r="S97" s="52"/>
      <c r="T97" s="10">
        <v>160</v>
      </c>
      <c r="U97" s="8"/>
      <c r="V97" s="9"/>
      <c r="W97" s="4"/>
      <c r="X97" s="4"/>
    </row>
    <row r="98" spans="1:24" x14ac:dyDescent="0.3">
      <c r="A98" s="144"/>
      <c r="B98" s="9" t="s">
        <v>8</v>
      </c>
      <c r="C98" s="35">
        <v>11.5</v>
      </c>
      <c r="D98" s="35">
        <v>2.5</v>
      </c>
      <c r="E98" s="44">
        <f t="shared" si="12"/>
        <v>28.75</v>
      </c>
      <c r="F98" s="35"/>
      <c r="G98" s="7">
        <v>12</v>
      </c>
      <c r="H98" s="41">
        <f t="shared" si="13"/>
        <v>204</v>
      </c>
      <c r="I98" s="7"/>
      <c r="J98" s="41"/>
      <c r="K98" s="39"/>
      <c r="L98" s="7"/>
      <c r="M98" s="7"/>
      <c r="N98" s="7" t="s">
        <v>315</v>
      </c>
      <c r="O98" s="7"/>
      <c r="P98" s="7" t="s">
        <v>310</v>
      </c>
      <c r="Q98" s="8"/>
      <c r="R98" s="8"/>
      <c r="S98" s="52"/>
      <c r="T98" s="10"/>
      <c r="U98" s="8"/>
      <c r="V98" s="9">
        <v>210</v>
      </c>
      <c r="W98" s="4"/>
      <c r="X98" s="4"/>
    </row>
    <row r="99" spans="1:24" x14ac:dyDescent="0.3">
      <c r="A99" s="144"/>
      <c r="B99" s="9" t="s">
        <v>262</v>
      </c>
      <c r="C99" s="35">
        <v>5</v>
      </c>
      <c r="D99" s="35">
        <v>2.5</v>
      </c>
      <c r="E99" s="44">
        <f t="shared" si="12"/>
        <v>12.5</v>
      </c>
      <c r="F99" s="35"/>
      <c r="G99" s="7">
        <v>12</v>
      </c>
      <c r="H99" s="41">
        <f t="shared" si="13"/>
        <v>89</v>
      </c>
      <c r="I99" s="7"/>
      <c r="J99" s="41"/>
      <c r="K99" s="39"/>
      <c r="L99" s="41"/>
      <c r="M99" s="7"/>
      <c r="N99" s="7" t="s">
        <v>315</v>
      </c>
      <c r="O99" s="38"/>
      <c r="P99" s="7" t="s">
        <v>310</v>
      </c>
      <c r="Q99" s="8"/>
      <c r="R99" s="8"/>
      <c r="S99" s="52"/>
      <c r="T99" s="10"/>
      <c r="U99" s="8"/>
      <c r="V99" s="9">
        <v>100</v>
      </c>
      <c r="W99" s="4"/>
      <c r="X99" s="4"/>
    </row>
    <row r="100" spans="1:24" x14ac:dyDescent="0.3">
      <c r="A100" s="144"/>
      <c r="B100" s="9" t="s">
        <v>178</v>
      </c>
      <c r="C100" s="35">
        <v>11</v>
      </c>
      <c r="D100" s="35">
        <v>2.5</v>
      </c>
      <c r="E100" s="44">
        <f t="shared" si="12"/>
        <v>27.5</v>
      </c>
      <c r="F100" s="35"/>
      <c r="G100" s="32">
        <v>4</v>
      </c>
      <c r="H100" s="41">
        <f t="shared" si="13"/>
        <v>65</v>
      </c>
      <c r="I100" s="32"/>
      <c r="J100" s="33"/>
      <c r="K100" s="34"/>
      <c r="L100" s="32"/>
      <c r="M100" s="33"/>
      <c r="N100" s="35" t="s">
        <v>316</v>
      </c>
      <c r="O100" s="7"/>
      <c r="P100" s="7" t="s">
        <v>191</v>
      </c>
      <c r="Q100" s="8"/>
      <c r="R100" s="8"/>
      <c r="S100" s="52"/>
      <c r="T100" s="10"/>
      <c r="U100" s="8"/>
      <c r="V100" s="9">
        <v>100</v>
      </c>
      <c r="W100" s="4"/>
      <c r="X100" s="4"/>
    </row>
    <row r="101" spans="1:24" x14ac:dyDescent="0.3">
      <c r="A101" s="144"/>
      <c r="B101" s="9" t="s">
        <v>179</v>
      </c>
      <c r="C101" s="35">
        <v>55</v>
      </c>
      <c r="D101" s="35">
        <v>2.5</v>
      </c>
      <c r="E101" s="44">
        <f t="shared" si="12"/>
        <v>137.5</v>
      </c>
      <c r="F101" s="35"/>
      <c r="G101" s="7">
        <v>6</v>
      </c>
      <c r="H101" s="41">
        <f t="shared" si="13"/>
        <v>486</v>
      </c>
      <c r="I101" s="7"/>
      <c r="J101" s="41"/>
      <c r="K101" s="39"/>
      <c r="L101" s="41"/>
      <c r="M101" s="7"/>
      <c r="N101" s="7" t="s">
        <v>315</v>
      </c>
      <c r="O101" s="7"/>
      <c r="P101" s="7" t="s">
        <v>310</v>
      </c>
      <c r="Q101" s="8"/>
      <c r="R101" s="8"/>
      <c r="S101" s="52"/>
      <c r="T101" s="10">
        <v>480</v>
      </c>
      <c r="U101" s="8"/>
      <c r="V101" s="9">
        <v>160</v>
      </c>
      <c r="W101" s="4"/>
      <c r="X101" s="4"/>
    </row>
    <row r="102" spans="1:24" x14ac:dyDescent="0.3">
      <c r="A102" s="144"/>
      <c r="B102" s="9" t="s">
        <v>201</v>
      </c>
      <c r="C102" s="35">
        <v>6.2</v>
      </c>
      <c r="D102" s="35">
        <v>2.5</v>
      </c>
      <c r="E102" s="44">
        <f t="shared" si="12"/>
        <v>15.5</v>
      </c>
      <c r="F102" s="35"/>
      <c r="G102" s="7">
        <v>12</v>
      </c>
      <c r="H102" s="41">
        <f t="shared" si="13"/>
        <v>110</v>
      </c>
      <c r="I102" s="7"/>
      <c r="J102" s="41"/>
      <c r="K102" s="39"/>
      <c r="L102" s="41"/>
      <c r="M102" s="7"/>
      <c r="N102" s="7" t="s">
        <v>315</v>
      </c>
      <c r="O102" s="7"/>
      <c r="P102" s="7" t="s">
        <v>310</v>
      </c>
      <c r="Q102" s="8"/>
      <c r="R102" s="8"/>
      <c r="S102" s="52"/>
      <c r="T102" s="10"/>
      <c r="U102" s="8"/>
      <c r="V102" s="9">
        <v>150</v>
      </c>
      <c r="W102" s="4"/>
      <c r="X102" s="4"/>
    </row>
    <row r="103" spans="1:24" x14ac:dyDescent="0.3">
      <c r="A103" s="144"/>
      <c r="B103" s="9" t="s">
        <v>193</v>
      </c>
      <c r="C103" s="35">
        <v>6.5</v>
      </c>
      <c r="D103" s="35">
        <v>2.5</v>
      </c>
      <c r="E103" s="44">
        <f t="shared" si="12"/>
        <v>16.25</v>
      </c>
      <c r="F103" s="35"/>
      <c r="G103" s="7">
        <v>12</v>
      </c>
      <c r="H103" s="41">
        <f t="shared" si="13"/>
        <v>115</v>
      </c>
      <c r="I103" s="7"/>
      <c r="J103" s="41"/>
      <c r="K103" s="39"/>
      <c r="L103" s="41"/>
      <c r="M103" s="7"/>
      <c r="N103" s="32" t="s">
        <v>317</v>
      </c>
      <c r="O103" s="7"/>
      <c r="P103" s="7" t="s">
        <v>310</v>
      </c>
      <c r="Q103" s="8"/>
      <c r="R103" s="8"/>
      <c r="S103" s="52"/>
      <c r="T103" s="10">
        <v>150</v>
      </c>
      <c r="U103" s="8"/>
      <c r="V103" s="9"/>
      <c r="W103" s="4"/>
      <c r="X103" s="4"/>
    </row>
    <row r="104" spans="1:24" ht="15" thickBot="1" x14ac:dyDescent="0.35">
      <c r="A104" s="145"/>
      <c r="B104" s="9" t="s">
        <v>321</v>
      </c>
      <c r="C104" s="35">
        <v>77.599999999999994</v>
      </c>
      <c r="D104" s="35">
        <v>2.5</v>
      </c>
      <c r="E104" s="44">
        <f t="shared" si="12"/>
        <v>194</v>
      </c>
      <c r="F104" s="35"/>
      <c r="G104" s="7">
        <v>2</v>
      </c>
      <c r="H104" s="41">
        <f t="shared" si="13"/>
        <v>229</v>
      </c>
      <c r="I104" s="7"/>
      <c r="J104" s="41"/>
      <c r="K104" s="39"/>
      <c r="L104" s="41"/>
      <c r="M104" s="7"/>
      <c r="N104" s="7"/>
      <c r="O104" s="38"/>
      <c r="P104" s="38"/>
      <c r="Q104" s="8"/>
      <c r="R104" s="8"/>
      <c r="S104" s="52"/>
      <c r="T104" s="10">
        <v>630</v>
      </c>
      <c r="U104" s="8"/>
      <c r="V104" s="9"/>
      <c r="W104" s="4"/>
      <c r="X104" s="4"/>
    </row>
    <row r="105" spans="1:24" s="76" customFormat="1" ht="24" thickBot="1" x14ac:dyDescent="0.5">
      <c r="A105" s="94" t="s">
        <v>255</v>
      </c>
      <c r="B105" s="78" t="s">
        <v>238</v>
      </c>
      <c r="C105" s="66"/>
      <c r="D105" s="67"/>
      <c r="E105" s="68"/>
      <c r="F105" s="67"/>
      <c r="G105" s="69"/>
      <c r="H105" s="70"/>
      <c r="I105" s="69"/>
      <c r="J105" s="70"/>
      <c r="K105" s="71"/>
      <c r="L105" s="69"/>
      <c r="M105" s="69"/>
      <c r="N105" s="69"/>
      <c r="O105" s="69"/>
      <c r="P105" s="69"/>
      <c r="Q105" s="67"/>
      <c r="R105" s="67"/>
      <c r="S105" s="72"/>
      <c r="T105" s="73"/>
      <c r="U105" s="67"/>
      <c r="V105" s="74"/>
      <c r="W105" s="75"/>
      <c r="X105" s="75"/>
    </row>
    <row r="106" spans="1:24" x14ac:dyDescent="0.3">
      <c r="A106" s="143"/>
      <c r="B106" s="9" t="s">
        <v>264</v>
      </c>
      <c r="C106" s="35">
        <v>308</v>
      </c>
      <c r="D106" s="7">
        <v>2.5</v>
      </c>
      <c r="E106" s="44">
        <f t="shared" si="12"/>
        <v>770</v>
      </c>
      <c r="F106" s="7"/>
      <c r="G106" s="8">
        <v>6</v>
      </c>
      <c r="H106" s="41">
        <f t="shared" ref="H106:H113" si="18">ROUNDUP(G106*E106*35.32/60,0)</f>
        <v>2720</v>
      </c>
      <c r="I106" s="8"/>
      <c r="J106" s="41"/>
      <c r="K106" s="39"/>
      <c r="L106" s="8"/>
      <c r="M106" s="8"/>
      <c r="N106" s="7" t="s">
        <v>315</v>
      </c>
      <c r="O106" s="8"/>
      <c r="P106" s="38" t="s">
        <v>312</v>
      </c>
      <c r="Q106" s="49"/>
      <c r="R106" s="49"/>
      <c r="S106" s="49"/>
      <c r="T106" s="49"/>
      <c r="U106" s="49"/>
      <c r="V106" s="49"/>
    </row>
    <row r="107" spans="1:24" x14ac:dyDescent="0.3">
      <c r="A107" s="144"/>
      <c r="B107" s="9" t="s">
        <v>194</v>
      </c>
      <c r="C107" s="35">
        <v>10.1</v>
      </c>
      <c r="D107" s="7">
        <v>2.5</v>
      </c>
      <c r="E107" s="44">
        <f t="shared" si="12"/>
        <v>25.25</v>
      </c>
      <c r="F107" s="7"/>
      <c r="G107" s="7">
        <v>12</v>
      </c>
      <c r="H107" s="41">
        <f t="shared" si="18"/>
        <v>179</v>
      </c>
      <c r="I107" s="7"/>
      <c r="J107" s="7"/>
      <c r="K107" s="7"/>
      <c r="L107" s="7"/>
      <c r="M107" s="7"/>
      <c r="N107" s="7" t="s">
        <v>315</v>
      </c>
      <c r="O107" s="7"/>
      <c r="P107" s="7" t="s">
        <v>310</v>
      </c>
      <c r="Q107" s="49"/>
      <c r="R107" s="49"/>
      <c r="S107" s="49"/>
      <c r="T107" s="49"/>
      <c r="U107" s="49"/>
      <c r="V107" s="49"/>
    </row>
    <row r="108" spans="1:24" x14ac:dyDescent="0.3">
      <c r="A108" s="144"/>
      <c r="B108" s="9" t="s">
        <v>229</v>
      </c>
      <c r="C108" s="35">
        <v>10.5</v>
      </c>
      <c r="D108" s="7">
        <v>2.5</v>
      </c>
      <c r="E108" s="44">
        <f t="shared" si="12"/>
        <v>26.25</v>
      </c>
      <c r="F108" s="35"/>
      <c r="G108" s="8">
        <v>12</v>
      </c>
      <c r="H108" s="41">
        <f t="shared" si="18"/>
        <v>186</v>
      </c>
      <c r="I108" s="8"/>
      <c r="J108" s="101"/>
      <c r="K108" s="102"/>
      <c r="L108" s="101"/>
      <c r="M108" s="8"/>
      <c r="N108" s="7" t="s">
        <v>315</v>
      </c>
      <c r="O108" s="8"/>
      <c r="P108" s="7" t="s">
        <v>310</v>
      </c>
      <c r="Q108" s="8"/>
      <c r="R108" s="8"/>
      <c r="S108" s="52"/>
      <c r="T108" s="10"/>
      <c r="U108" s="8"/>
      <c r="V108" s="9"/>
      <c r="W108" s="4"/>
      <c r="X108" s="4"/>
    </row>
    <row r="109" spans="1:24" x14ac:dyDescent="0.3">
      <c r="A109" s="144"/>
      <c r="B109" s="9" t="s">
        <v>230</v>
      </c>
      <c r="C109" s="35">
        <v>5.5</v>
      </c>
      <c r="D109" s="7">
        <v>2.5</v>
      </c>
      <c r="E109" s="44">
        <f t="shared" si="12"/>
        <v>13.75</v>
      </c>
      <c r="F109" s="7"/>
      <c r="G109" s="7">
        <v>12</v>
      </c>
      <c r="H109" s="41">
        <f t="shared" si="18"/>
        <v>98</v>
      </c>
      <c r="I109" s="7"/>
      <c r="J109" s="7"/>
      <c r="K109" s="7"/>
      <c r="L109" s="7"/>
      <c r="M109" s="7"/>
      <c r="N109" s="7" t="s">
        <v>315</v>
      </c>
      <c r="O109" s="7"/>
      <c r="P109" s="7" t="s">
        <v>310</v>
      </c>
      <c r="Q109" s="49"/>
      <c r="R109" s="49"/>
      <c r="S109" s="49"/>
      <c r="T109" s="49"/>
      <c r="U109" s="49"/>
      <c r="V109" s="49"/>
    </row>
    <row r="110" spans="1:24" x14ac:dyDescent="0.3">
      <c r="A110" s="144"/>
      <c r="B110" s="9" t="s">
        <v>193</v>
      </c>
      <c r="C110" s="35">
        <v>9.1999999999999993</v>
      </c>
      <c r="D110" s="7">
        <v>2.5</v>
      </c>
      <c r="E110" s="44">
        <f t="shared" si="12"/>
        <v>23</v>
      </c>
      <c r="F110" s="35"/>
      <c r="G110" s="8">
        <v>12</v>
      </c>
      <c r="H110" s="41">
        <f t="shared" si="18"/>
        <v>163</v>
      </c>
      <c r="I110" s="8"/>
      <c r="J110" s="101"/>
      <c r="K110" s="102"/>
      <c r="L110" s="8"/>
      <c r="M110" s="8"/>
      <c r="N110" s="7" t="s">
        <v>315</v>
      </c>
      <c r="O110" s="8"/>
      <c r="P110" s="7" t="s">
        <v>310</v>
      </c>
      <c r="Q110" s="8"/>
      <c r="R110" s="8"/>
      <c r="S110" s="52"/>
      <c r="T110" s="10"/>
      <c r="U110" s="8"/>
      <c r="V110" s="9"/>
      <c r="W110" s="4"/>
      <c r="X110" s="4"/>
    </row>
    <row r="111" spans="1:24" x14ac:dyDescent="0.3">
      <c r="A111" s="144"/>
      <c r="B111" s="9" t="s">
        <v>231</v>
      </c>
      <c r="C111" s="35">
        <v>9.1</v>
      </c>
      <c r="D111" s="7">
        <v>2.5</v>
      </c>
      <c r="E111" s="44">
        <f t="shared" si="12"/>
        <v>22.75</v>
      </c>
      <c r="F111" s="35"/>
      <c r="G111" s="7">
        <v>12</v>
      </c>
      <c r="H111" s="41">
        <f t="shared" si="18"/>
        <v>161</v>
      </c>
      <c r="I111" s="32"/>
      <c r="J111" s="33"/>
      <c r="K111" s="34"/>
      <c r="L111" s="7"/>
      <c r="M111" s="7"/>
      <c r="N111" s="7" t="s">
        <v>315</v>
      </c>
      <c r="O111" s="7"/>
      <c r="P111" s="7" t="s">
        <v>310</v>
      </c>
      <c r="Q111" s="8"/>
      <c r="R111" s="8"/>
      <c r="S111" s="52"/>
      <c r="T111" s="10"/>
      <c r="U111" s="8"/>
      <c r="V111" s="9"/>
      <c r="W111" s="4"/>
      <c r="X111" s="4"/>
    </row>
    <row r="112" spans="1:24" x14ac:dyDescent="0.3">
      <c r="A112" s="144"/>
      <c r="B112" s="9" t="s">
        <v>195</v>
      </c>
      <c r="C112" s="35">
        <v>9</v>
      </c>
      <c r="D112" s="7">
        <v>2.5</v>
      </c>
      <c r="E112" s="44">
        <f t="shared" si="12"/>
        <v>22.5</v>
      </c>
      <c r="F112" s="35"/>
      <c r="G112" s="7">
        <v>12</v>
      </c>
      <c r="H112" s="41">
        <f t="shared" si="18"/>
        <v>159</v>
      </c>
      <c r="I112" s="7"/>
      <c r="J112" s="41"/>
      <c r="K112" s="39"/>
      <c r="L112" s="7"/>
      <c r="M112" s="7"/>
      <c r="N112" s="7" t="s">
        <v>315</v>
      </c>
      <c r="O112" s="7"/>
      <c r="P112" s="7" t="s">
        <v>310</v>
      </c>
      <c r="Q112" s="8"/>
      <c r="R112" s="8"/>
      <c r="S112" s="52"/>
      <c r="T112" s="10"/>
      <c r="U112" s="8"/>
      <c r="V112" s="9"/>
      <c r="W112" s="4"/>
      <c r="X112" s="4"/>
    </row>
    <row r="113" spans="1:24" x14ac:dyDescent="0.3">
      <c r="A113" s="144"/>
      <c r="B113" s="9" t="s">
        <v>8</v>
      </c>
      <c r="C113" s="35">
        <v>8.6999999999999993</v>
      </c>
      <c r="D113" s="7">
        <v>2.5</v>
      </c>
      <c r="E113" s="44">
        <f t="shared" si="12"/>
        <v>21.75</v>
      </c>
      <c r="F113" s="35"/>
      <c r="G113" s="8">
        <v>12</v>
      </c>
      <c r="H113" s="41">
        <f t="shared" si="18"/>
        <v>154</v>
      </c>
      <c r="I113" s="8"/>
      <c r="J113" s="41"/>
      <c r="K113" s="39"/>
      <c r="L113" s="8"/>
      <c r="M113" s="8"/>
      <c r="N113" s="7" t="s">
        <v>315</v>
      </c>
      <c r="O113" s="8"/>
      <c r="P113" s="8" t="s">
        <v>310</v>
      </c>
      <c r="Q113" s="8"/>
      <c r="R113" s="8"/>
      <c r="S113" s="52"/>
      <c r="T113" s="10"/>
      <c r="U113" s="8"/>
      <c r="V113" s="9"/>
      <c r="W113" s="4"/>
      <c r="X113" s="4"/>
    </row>
    <row r="114" spans="1:24" x14ac:dyDescent="0.3">
      <c r="A114" s="144"/>
      <c r="B114" s="9" t="s">
        <v>232</v>
      </c>
      <c r="C114" s="35">
        <v>11.5</v>
      </c>
      <c r="D114" s="7">
        <v>2.5</v>
      </c>
      <c r="E114" s="44">
        <f t="shared" si="12"/>
        <v>28.75</v>
      </c>
      <c r="F114" s="35">
        <v>3</v>
      </c>
      <c r="G114" s="7"/>
      <c r="H114" s="41"/>
      <c r="I114" s="32"/>
      <c r="J114" s="41">
        <f>ROUNDUP(0.06*10.77*C114+5*F114,0)</f>
        <v>23</v>
      </c>
      <c r="K114" s="34"/>
      <c r="L114" s="7"/>
      <c r="M114" s="7"/>
      <c r="N114" s="7"/>
      <c r="O114" s="7"/>
      <c r="P114" s="7" t="s">
        <v>311</v>
      </c>
      <c r="Q114" s="8"/>
      <c r="R114" s="8"/>
      <c r="S114" s="52"/>
      <c r="T114" s="10"/>
      <c r="U114" s="8"/>
      <c r="V114" s="9"/>
      <c r="W114" s="4"/>
      <c r="X114" s="4"/>
    </row>
    <row r="115" spans="1:24" x14ac:dyDescent="0.3">
      <c r="A115" s="144"/>
      <c r="B115" s="9" t="s">
        <v>173</v>
      </c>
      <c r="C115" s="35">
        <v>14.1</v>
      </c>
      <c r="D115" s="7">
        <v>2.5</v>
      </c>
      <c r="E115" s="44">
        <f t="shared" si="12"/>
        <v>35.25</v>
      </c>
      <c r="F115" s="35">
        <v>10</v>
      </c>
      <c r="G115" s="7"/>
      <c r="H115" s="7"/>
      <c r="I115" s="7"/>
      <c r="J115" s="41">
        <f>ROUNDUP(0.06*10.77*C115+5*F115,0)</f>
        <v>60</v>
      </c>
      <c r="K115" s="7"/>
      <c r="L115" s="7"/>
      <c r="M115" s="7"/>
      <c r="N115" s="7"/>
      <c r="O115" s="7"/>
      <c r="P115" s="7" t="s">
        <v>311</v>
      </c>
      <c r="Q115" s="8"/>
      <c r="R115" s="8"/>
      <c r="S115" s="52"/>
      <c r="T115" s="10"/>
      <c r="U115" s="8"/>
      <c r="V115" s="9"/>
      <c r="W115" s="4"/>
      <c r="X115" s="4"/>
    </row>
    <row r="116" spans="1:24" x14ac:dyDescent="0.3">
      <c r="A116" s="144"/>
      <c r="B116" s="9" t="s">
        <v>233</v>
      </c>
      <c r="C116" s="35">
        <v>33</v>
      </c>
      <c r="D116" s="7">
        <v>2.5</v>
      </c>
      <c r="E116" s="44">
        <f t="shared" si="12"/>
        <v>82.5</v>
      </c>
      <c r="F116" s="35"/>
      <c r="G116" s="35"/>
      <c r="H116" s="35"/>
      <c r="I116" s="35"/>
      <c r="J116" s="36"/>
      <c r="K116" s="35"/>
      <c r="L116" s="35"/>
      <c r="M116" s="35"/>
      <c r="N116" s="35" t="s">
        <v>316</v>
      </c>
      <c r="O116" s="35"/>
      <c r="P116" s="7" t="s">
        <v>45</v>
      </c>
      <c r="Q116" s="8"/>
      <c r="R116" s="8"/>
      <c r="S116" s="52"/>
      <c r="T116" s="10"/>
      <c r="U116" s="8"/>
      <c r="V116" s="9"/>
      <c r="W116" s="4"/>
      <c r="X116" s="4"/>
    </row>
    <row r="117" spans="1:24" x14ac:dyDescent="0.3">
      <c r="A117" s="144"/>
      <c r="B117" s="9" t="s">
        <v>177</v>
      </c>
      <c r="C117" s="35">
        <v>10.8</v>
      </c>
      <c r="D117" s="7">
        <v>2.5</v>
      </c>
      <c r="E117" s="44">
        <f t="shared" si="12"/>
        <v>27</v>
      </c>
      <c r="F117" s="35"/>
      <c r="G117" s="35">
        <v>4</v>
      </c>
      <c r="H117" s="41">
        <f t="shared" ref="H117:H118" si="19">ROUNDUP(G117*E117*35.32/60,0)</f>
        <v>64</v>
      </c>
      <c r="I117" s="35"/>
      <c r="J117" s="33"/>
      <c r="K117" s="34"/>
      <c r="L117" s="35"/>
      <c r="M117" s="35"/>
      <c r="N117" s="35" t="s">
        <v>316</v>
      </c>
      <c r="O117" s="32"/>
      <c r="P117" s="7" t="s">
        <v>191</v>
      </c>
      <c r="Q117" s="8"/>
      <c r="R117" s="8"/>
      <c r="S117" s="52"/>
      <c r="T117" s="10"/>
      <c r="U117" s="8"/>
      <c r="V117" s="9"/>
      <c r="W117" s="4"/>
      <c r="X117" s="4"/>
    </row>
    <row r="118" spans="1:24" x14ac:dyDescent="0.3">
      <c r="A118" s="144"/>
      <c r="B118" s="9" t="s">
        <v>197</v>
      </c>
      <c r="C118" s="35">
        <v>10</v>
      </c>
      <c r="D118" s="7">
        <v>2.5</v>
      </c>
      <c r="E118" s="44">
        <f t="shared" si="12"/>
        <v>25</v>
      </c>
      <c r="F118" s="7"/>
      <c r="G118" s="7">
        <v>4</v>
      </c>
      <c r="H118" s="41">
        <f t="shared" si="19"/>
        <v>59</v>
      </c>
      <c r="I118" s="7"/>
      <c r="J118" s="41"/>
      <c r="K118" s="39"/>
      <c r="L118" s="7"/>
      <c r="M118" s="7"/>
      <c r="N118" s="35" t="s">
        <v>316</v>
      </c>
      <c r="O118" s="7"/>
      <c r="P118" s="7" t="s">
        <v>191</v>
      </c>
      <c r="Q118" s="8"/>
      <c r="R118" s="8"/>
      <c r="S118" s="52"/>
      <c r="T118" s="10"/>
      <c r="U118" s="8"/>
      <c r="V118" s="9"/>
      <c r="W118" s="4"/>
      <c r="X118" s="4"/>
    </row>
    <row r="119" spans="1:24" x14ac:dyDescent="0.3">
      <c r="A119" s="144"/>
      <c r="B119" s="9" t="s">
        <v>234</v>
      </c>
      <c r="C119" s="35">
        <v>37.5</v>
      </c>
      <c r="D119" s="7">
        <v>2.5</v>
      </c>
      <c r="E119" s="44">
        <f t="shared" si="12"/>
        <v>93.75</v>
      </c>
      <c r="F119" s="7">
        <v>10</v>
      </c>
      <c r="G119" s="7"/>
      <c r="H119" s="41"/>
      <c r="I119" s="7"/>
      <c r="J119" s="41">
        <f>ROUNDUP(0.06*10.77*C119+5*F119,0)</f>
        <v>75</v>
      </c>
      <c r="K119" s="65"/>
      <c r="L119" s="7"/>
      <c r="M119" s="7"/>
      <c r="N119" s="35" t="s">
        <v>316</v>
      </c>
      <c r="O119" s="38"/>
      <c r="P119" s="7" t="s">
        <v>45</v>
      </c>
      <c r="Q119" s="8"/>
      <c r="R119" s="8"/>
      <c r="S119" s="52"/>
      <c r="T119" s="10"/>
      <c r="U119" s="8"/>
      <c r="V119" s="9"/>
      <c r="W119" s="4"/>
      <c r="X119" s="4"/>
    </row>
    <row r="120" spans="1:24" x14ac:dyDescent="0.3">
      <c r="A120" s="144"/>
      <c r="B120" s="46" t="s">
        <v>235</v>
      </c>
      <c r="C120" s="35">
        <v>13.4</v>
      </c>
      <c r="D120" s="7">
        <v>2.5</v>
      </c>
      <c r="E120" s="44">
        <f t="shared" si="12"/>
        <v>33.5</v>
      </c>
      <c r="F120" s="7"/>
      <c r="G120" s="7"/>
      <c r="H120" s="41"/>
      <c r="I120" s="7"/>
      <c r="J120" s="41"/>
      <c r="K120" s="39"/>
      <c r="L120" s="7"/>
      <c r="M120" s="7"/>
      <c r="N120" s="7"/>
      <c r="O120" s="7"/>
      <c r="P120" s="7"/>
      <c r="Q120" s="8"/>
      <c r="R120" s="8"/>
      <c r="S120" s="52"/>
      <c r="T120" s="10"/>
      <c r="U120" s="8"/>
      <c r="V120" s="9"/>
      <c r="W120" s="4"/>
      <c r="X120" s="4"/>
    </row>
    <row r="121" spans="1:24" x14ac:dyDescent="0.3">
      <c r="A121" s="144"/>
      <c r="B121" s="9" t="s">
        <v>236</v>
      </c>
      <c r="C121" s="35">
        <v>10.8</v>
      </c>
      <c r="D121" s="7">
        <v>2.5</v>
      </c>
      <c r="E121" s="44">
        <f t="shared" si="12"/>
        <v>27</v>
      </c>
      <c r="F121" s="7"/>
      <c r="G121" s="7">
        <v>4</v>
      </c>
      <c r="H121" s="41">
        <f t="shared" ref="H121:H122" si="20">ROUNDUP(G121*E121*35.32/60,0)</f>
        <v>64</v>
      </c>
      <c r="I121" s="7"/>
      <c r="J121" s="41"/>
      <c r="K121" s="39"/>
      <c r="L121" s="7"/>
      <c r="M121" s="7"/>
      <c r="N121" s="35" t="s">
        <v>316</v>
      </c>
      <c r="O121" s="7"/>
      <c r="P121" s="7" t="s">
        <v>191</v>
      </c>
      <c r="Q121" s="8"/>
      <c r="R121" s="8"/>
      <c r="S121" s="52"/>
      <c r="T121" s="10"/>
      <c r="U121" s="8"/>
      <c r="V121" s="9"/>
      <c r="W121" s="4"/>
      <c r="X121" s="4"/>
    </row>
    <row r="122" spans="1:24" x14ac:dyDescent="0.3">
      <c r="A122" s="144"/>
      <c r="B122" s="9" t="s">
        <v>237</v>
      </c>
      <c r="C122" s="35">
        <v>10</v>
      </c>
      <c r="D122" s="7">
        <v>2.5</v>
      </c>
      <c r="E122" s="44">
        <f t="shared" si="12"/>
        <v>25</v>
      </c>
      <c r="F122" s="35"/>
      <c r="G122" s="32">
        <v>4</v>
      </c>
      <c r="H122" s="41">
        <f t="shared" si="20"/>
        <v>59</v>
      </c>
      <c r="I122" s="32"/>
      <c r="J122" s="41"/>
      <c r="K122" s="39"/>
      <c r="L122" s="32"/>
      <c r="M122" s="33"/>
      <c r="N122" s="35" t="s">
        <v>316</v>
      </c>
      <c r="O122" s="7"/>
      <c r="P122" s="7" t="s">
        <v>191</v>
      </c>
      <c r="Q122" s="8"/>
      <c r="R122" s="8"/>
      <c r="S122" s="52"/>
      <c r="T122" s="10"/>
      <c r="U122" s="8"/>
      <c r="V122" s="9"/>
      <c r="W122" s="4"/>
      <c r="X122" s="4"/>
    </row>
    <row r="123" spans="1:24" x14ac:dyDescent="0.3">
      <c r="A123" s="144"/>
      <c r="B123" s="9" t="s">
        <v>173</v>
      </c>
      <c r="C123" s="35">
        <v>14.1</v>
      </c>
      <c r="D123" s="7">
        <v>2.5</v>
      </c>
      <c r="E123" s="44">
        <f t="shared" si="12"/>
        <v>35.25</v>
      </c>
      <c r="F123" s="35">
        <v>10</v>
      </c>
      <c r="G123" s="7"/>
      <c r="H123" s="41"/>
      <c r="I123" s="7"/>
      <c r="J123" s="41">
        <f>ROUNDUP(0.06*10.77*C123+5*F123,0)</f>
        <v>60</v>
      </c>
      <c r="K123" s="39"/>
      <c r="L123" s="7"/>
      <c r="M123" s="7"/>
      <c r="N123" s="7"/>
      <c r="O123" s="7"/>
      <c r="P123" s="7" t="s">
        <v>311</v>
      </c>
      <c r="Q123" s="8"/>
      <c r="R123" s="8"/>
      <c r="S123" s="52"/>
      <c r="T123" s="10"/>
      <c r="U123" s="8"/>
      <c r="V123" s="9"/>
      <c r="W123" s="4"/>
      <c r="X123" s="4"/>
    </row>
    <row r="124" spans="1:24" x14ac:dyDescent="0.3">
      <c r="A124" s="144"/>
      <c r="B124" s="9" t="s">
        <v>239</v>
      </c>
      <c r="C124" s="35">
        <v>11.6</v>
      </c>
      <c r="D124" s="7">
        <v>2.5</v>
      </c>
      <c r="E124" s="44">
        <f t="shared" si="12"/>
        <v>29</v>
      </c>
      <c r="F124" s="35">
        <v>3</v>
      </c>
      <c r="G124" s="7"/>
      <c r="H124" s="41"/>
      <c r="I124" s="7"/>
      <c r="J124" s="41">
        <f>ROUNDUP(0.06*10.77*C124+5*F124,0)</f>
        <v>23</v>
      </c>
      <c r="K124" s="39"/>
      <c r="L124" s="7"/>
      <c r="M124" s="7"/>
      <c r="N124" s="7"/>
      <c r="O124" s="7"/>
      <c r="P124" s="7" t="s">
        <v>311</v>
      </c>
      <c r="Q124" s="8"/>
      <c r="R124" s="8"/>
      <c r="S124" s="52"/>
      <c r="T124" s="10"/>
      <c r="U124" s="8"/>
      <c r="V124" s="9"/>
      <c r="W124" s="4"/>
      <c r="X124" s="4"/>
    </row>
    <row r="125" spans="1:24" x14ac:dyDescent="0.3">
      <c r="A125" s="144"/>
      <c r="B125" s="9" t="s">
        <v>202</v>
      </c>
      <c r="C125" s="35">
        <v>10.1</v>
      </c>
      <c r="D125" s="7">
        <v>2.5</v>
      </c>
      <c r="E125" s="44">
        <f t="shared" si="12"/>
        <v>25.25</v>
      </c>
      <c r="F125" s="35"/>
      <c r="G125" s="7">
        <v>12</v>
      </c>
      <c r="H125" s="41">
        <f t="shared" ref="H125:H130" si="21">ROUNDUP(G125*E125*35.32/60,0)</f>
        <v>179</v>
      </c>
      <c r="I125" s="7"/>
      <c r="J125" s="41"/>
      <c r="K125" s="39"/>
      <c r="L125" s="7"/>
      <c r="M125" s="7"/>
      <c r="N125" s="7" t="s">
        <v>315</v>
      </c>
      <c r="O125" s="7"/>
      <c r="P125" s="7" t="s">
        <v>310</v>
      </c>
      <c r="Q125" s="8"/>
      <c r="R125" s="8"/>
      <c r="S125" s="52"/>
      <c r="T125" s="10"/>
      <c r="U125" s="8"/>
      <c r="V125" s="9"/>
      <c r="W125" s="4"/>
      <c r="X125" s="4"/>
    </row>
    <row r="126" spans="1:24" x14ac:dyDescent="0.3">
      <c r="A126" s="144"/>
      <c r="B126" s="9" t="s">
        <v>229</v>
      </c>
      <c r="C126" s="35">
        <v>10.5</v>
      </c>
      <c r="D126" s="7">
        <v>2.5</v>
      </c>
      <c r="E126" s="44">
        <f t="shared" si="12"/>
        <v>26.25</v>
      </c>
      <c r="F126" s="35"/>
      <c r="G126" s="7">
        <v>12</v>
      </c>
      <c r="H126" s="41">
        <f t="shared" si="21"/>
        <v>186</v>
      </c>
      <c r="I126" s="7"/>
      <c r="J126" s="41"/>
      <c r="K126" s="39"/>
      <c r="L126" s="7"/>
      <c r="M126" s="7"/>
      <c r="N126" s="7" t="s">
        <v>315</v>
      </c>
      <c r="O126" s="7"/>
      <c r="P126" s="7" t="s">
        <v>310</v>
      </c>
      <c r="Q126" s="8"/>
      <c r="R126" s="8"/>
      <c r="S126" s="52"/>
      <c r="T126" s="10"/>
      <c r="U126" s="8"/>
      <c r="V126" s="9"/>
      <c r="W126" s="4"/>
      <c r="X126" s="4"/>
    </row>
    <row r="127" spans="1:24" x14ac:dyDescent="0.3">
      <c r="A127" s="144"/>
      <c r="B127" s="9" t="s">
        <v>230</v>
      </c>
      <c r="C127" s="35">
        <v>5.6</v>
      </c>
      <c r="D127" s="7">
        <v>2.5</v>
      </c>
      <c r="E127" s="44">
        <f t="shared" si="12"/>
        <v>14</v>
      </c>
      <c r="F127" s="35"/>
      <c r="G127" s="7">
        <v>12</v>
      </c>
      <c r="H127" s="41">
        <f t="shared" si="21"/>
        <v>99</v>
      </c>
      <c r="I127" s="7"/>
      <c r="J127" s="41"/>
      <c r="K127" s="39"/>
      <c r="L127" s="41"/>
      <c r="M127" s="7"/>
      <c r="N127" s="7" t="s">
        <v>315</v>
      </c>
      <c r="O127" s="7"/>
      <c r="P127" s="7" t="s">
        <v>310</v>
      </c>
      <c r="Q127" s="8"/>
      <c r="R127" s="8"/>
      <c r="S127" s="52"/>
      <c r="T127" s="10"/>
      <c r="U127" s="8"/>
      <c r="V127" s="9"/>
      <c r="W127" s="4"/>
      <c r="X127" s="4"/>
    </row>
    <row r="128" spans="1:24" x14ac:dyDescent="0.3">
      <c r="A128" s="144"/>
      <c r="B128" s="9" t="s">
        <v>193</v>
      </c>
      <c r="C128" s="35">
        <v>9.1999999999999993</v>
      </c>
      <c r="D128" s="7">
        <v>2.5</v>
      </c>
      <c r="E128" s="44">
        <f t="shared" si="12"/>
        <v>23</v>
      </c>
      <c r="F128" s="35"/>
      <c r="G128" s="7">
        <v>12</v>
      </c>
      <c r="H128" s="41">
        <f t="shared" si="21"/>
        <v>163</v>
      </c>
      <c r="I128" s="7"/>
      <c r="J128" s="41"/>
      <c r="K128" s="39"/>
      <c r="L128" s="7"/>
      <c r="M128" s="7"/>
      <c r="N128" s="7" t="s">
        <v>315</v>
      </c>
      <c r="O128" s="7"/>
      <c r="P128" s="7" t="s">
        <v>310</v>
      </c>
      <c r="Q128" s="8"/>
      <c r="R128" s="8"/>
      <c r="S128" s="52"/>
      <c r="T128" s="10"/>
      <c r="U128" s="8"/>
      <c r="V128" s="9"/>
      <c r="W128" s="4"/>
      <c r="X128" s="4"/>
    </row>
    <row r="129" spans="1:24" x14ac:dyDescent="0.3">
      <c r="A129" s="144"/>
      <c r="B129" s="9" t="s">
        <v>231</v>
      </c>
      <c r="C129" s="35">
        <v>9.1</v>
      </c>
      <c r="D129" s="7">
        <v>2.5</v>
      </c>
      <c r="E129" s="44">
        <f t="shared" si="12"/>
        <v>22.75</v>
      </c>
      <c r="F129" s="35"/>
      <c r="G129" s="7">
        <v>12</v>
      </c>
      <c r="H129" s="41">
        <f t="shared" si="21"/>
        <v>161</v>
      </c>
      <c r="I129" s="7"/>
      <c r="J129" s="41"/>
      <c r="K129" s="39"/>
      <c r="L129" s="41"/>
      <c r="M129" s="7"/>
      <c r="N129" s="7" t="s">
        <v>315</v>
      </c>
      <c r="O129" s="7"/>
      <c r="P129" s="7" t="s">
        <v>310</v>
      </c>
      <c r="Q129" s="8"/>
      <c r="R129" s="8"/>
      <c r="S129" s="52"/>
      <c r="T129" s="10"/>
      <c r="U129" s="8"/>
      <c r="V129" s="9"/>
      <c r="W129" s="4"/>
      <c r="X129" s="4"/>
    </row>
    <row r="130" spans="1:24" x14ac:dyDescent="0.3">
      <c r="A130" s="144"/>
      <c r="B130" s="9" t="s">
        <v>195</v>
      </c>
      <c r="C130" s="35">
        <v>9</v>
      </c>
      <c r="D130" s="7">
        <v>2.5</v>
      </c>
      <c r="E130" s="44">
        <f t="shared" si="12"/>
        <v>22.5</v>
      </c>
      <c r="F130" s="35"/>
      <c r="G130" s="7">
        <v>12</v>
      </c>
      <c r="H130" s="41">
        <f t="shared" si="21"/>
        <v>159</v>
      </c>
      <c r="I130" s="7"/>
      <c r="J130" s="41"/>
      <c r="K130" s="39"/>
      <c r="L130" s="41"/>
      <c r="M130" s="7"/>
      <c r="N130" s="7" t="s">
        <v>315</v>
      </c>
      <c r="O130" s="7"/>
      <c r="P130" s="7" t="s">
        <v>310</v>
      </c>
      <c r="Q130" s="8"/>
      <c r="R130" s="8"/>
      <c r="S130" s="52"/>
      <c r="T130" s="10"/>
      <c r="U130" s="8"/>
      <c r="V130" s="9"/>
      <c r="W130" s="4"/>
      <c r="X130" s="4"/>
    </row>
    <row r="131" spans="1:24" ht="14.25" customHeight="1" x14ac:dyDescent="0.3">
      <c r="A131" s="144"/>
      <c r="B131" s="9" t="s">
        <v>8</v>
      </c>
      <c r="C131" s="35">
        <v>8.6999999999999993</v>
      </c>
      <c r="D131" s="7">
        <v>2.5</v>
      </c>
      <c r="E131" s="44">
        <f t="shared" si="12"/>
        <v>21.75</v>
      </c>
      <c r="F131" s="35"/>
      <c r="G131" s="32">
        <v>12</v>
      </c>
      <c r="H131" s="41">
        <f t="shared" ref="H131:H132" si="22">ROUNDUP(G131*E131*35.32/60,0)</f>
        <v>154</v>
      </c>
      <c r="I131" s="32"/>
      <c r="J131" s="33"/>
      <c r="K131" s="34"/>
      <c r="L131" s="35"/>
      <c r="M131" s="8"/>
      <c r="N131" s="7" t="s">
        <v>315</v>
      </c>
      <c r="O131" s="8"/>
      <c r="P131" s="7" t="s">
        <v>310</v>
      </c>
      <c r="Q131" s="8"/>
      <c r="R131" s="8"/>
      <c r="S131" s="52"/>
      <c r="T131" s="10"/>
      <c r="U131" s="8"/>
      <c r="V131" s="9"/>
      <c r="W131" s="4"/>
      <c r="X131" s="4"/>
    </row>
    <row r="132" spans="1:24" x14ac:dyDescent="0.3">
      <c r="A132" s="144"/>
      <c r="B132" s="9" t="s">
        <v>263</v>
      </c>
      <c r="C132" s="35">
        <v>552</v>
      </c>
      <c r="D132" s="7">
        <v>2.5</v>
      </c>
      <c r="E132" s="44">
        <f t="shared" si="12"/>
        <v>1380</v>
      </c>
      <c r="F132" s="35"/>
      <c r="G132" s="7">
        <v>6</v>
      </c>
      <c r="H132" s="41">
        <f t="shared" si="22"/>
        <v>4875</v>
      </c>
      <c r="I132" s="8"/>
      <c r="J132" s="41"/>
      <c r="K132" s="39"/>
      <c r="L132" s="8"/>
      <c r="M132" s="8"/>
      <c r="N132" s="7" t="s">
        <v>315</v>
      </c>
      <c r="O132" s="8"/>
      <c r="P132" s="38" t="s">
        <v>312</v>
      </c>
      <c r="Q132" s="8"/>
      <c r="R132" s="8"/>
      <c r="S132" s="52"/>
      <c r="T132" s="10"/>
      <c r="U132" s="8"/>
      <c r="V132" s="9"/>
      <c r="W132" s="4"/>
      <c r="X132" s="4"/>
    </row>
    <row r="133" spans="1:24" ht="15" thickBot="1" x14ac:dyDescent="0.35">
      <c r="A133" s="145"/>
      <c r="B133" s="9"/>
      <c r="C133" s="35"/>
      <c r="D133" s="8"/>
      <c r="E133" s="44"/>
      <c r="F133" s="35"/>
      <c r="G133" s="7"/>
      <c r="H133" s="41"/>
      <c r="I133" s="7"/>
      <c r="J133" s="41"/>
      <c r="K133" s="39"/>
      <c r="L133" s="7"/>
      <c r="M133" s="7"/>
      <c r="N133" s="32"/>
      <c r="O133" s="7"/>
      <c r="P133" s="7"/>
      <c r="Q133" s="8"/>
      <c r="R133" s="8"/>
      <c r="S133" s="52"/>
      <c r="T133" s="10"/>
      <c r="U133" s="8"/>
      <c r="V133" s="9"/>
      <c r="W133" s="4"/>
      <c r="X133" s="4"/>
    </row>
    <row r="134" spans="1:24" s="80" customFormat="1" ht="24" thickBot="1" x14ac:dyDescent="0.5">
      <c r="A134" s="93" t="s">
        <v>255</v>
      </c>
      <c r="B134" s="92" t="s">
        <v>241</v>
      </c>
      <c r="C134" s="81"/>
      <c r="D134" s="82"/>
      <c r="E134" s="83"/>
      <c r="F134" s="81"/>
      <c r="G134" s="84"/>
      <c r="H134" s="85"/>
      <c r="I134" s="84"/>
      <c r="J134" s="85"/>
      <c r="K134" s="86"/>
      <c r="L134" s="85"/>
      <c r="M134" s="84"/>
      <c r="N134" s="84"/>
      <c r="O134" s="87"/>
      <c r="P134" s="87"/>
      <c r="Q134" s="82"/>
      <c r="R134" s="82"/>
      <c r="S134" s="88"/>
      <c r="T134" s="89"/>
      <c r="U134" s="82"/>
      <c r="V134" s="90"/>
      <c r="W134" s="91"/>
      <c r="X134" s="91"/>
    </row>
    <row r="135" spans="1:24" x14ac:dyDescent="0.3">
      <c r="A135" s="143"/>
      <c r="B135" s="9" t="s">
        <v>266</v>
      </c>
      <c r="C135" s="35">
        <v>36</v>
      </c>
      <c r="D135" s="7">
        <v>2.5</v>
      </c>
      <c r="E135" s="44">
        <f t="shared" ref="E135:E137" si="23">D135*C135</f>
        <v>90</v>
      </c>
      <c r="F135" s="35">
        <v>35</v>
      </c>
      <c r="G135" s="8">
        <v>4</v>
      </c>
      <c r="H135" s="41">
        <f t="shared" ref="H135:H136" si="24">ROUNDUP(G135*E135*35.32/60,0)</f>
        <v>212</v>
      </c>
      <c r="I135" s="8"/>
      <c r="J135" s="41">
        <f>ROUNDUP(0.06*10.77*C135+5*F135,0)</f>
        <v>199</v>
      </c>
      <c r="K135" s="39"/>
      <c r="L135" s="8"/>
      <c r="M135" s="8"/>
      <c r="N135" s="8"/>
      <c r="O135" s="8"/>
      <c r="P135" s="8" t="s">
        <v>203</v>
      </c>
      <c r="Q135" s="8"/>
      <c r="R135" s="8"/>
      <c r="S135" s="52"/>
      <c r="T135" s="10"/>
      <c r="U135" s="8"/>
      <c r="V135" s="9"/>
      <c r="W135" s="4"/>
      <c r="X135" s="4"/>
    </row>
    <row r="136" spans="1:24" x14ac:dyDescent="0.3">
      <c r="A136" s="144"/>
      <c r="B136" s="9" t="s">
        <v>267</v>
      </c>
      <c r="C136" s="35">
        <v>24.7</v>
      </c>
      <c r="D136" s="7">
        <v>2.5</v>
      </c>
      <c r="E136" s="44">
        <f t="shared" si="23"/>
        <v>61.75</v>
      </c>
      <c r="F136" s="35">
        <v>15</v>
      </c>
      <c r="G136" s="7">
        <v>6</v>
      </c>
      <c r="H136" s="41">
        <f t="shared" si="24"/>
        <v>219</v>
      </c>
      <c r="I136" s="41"/>
      <c r="J136" s="112">
        <f>ROUNDUP(0.12*10.77*C136+5*F136,0)</f>
        <v>107</v>
      </c>
      <c r="K136" s="41"/>
      <c r="L136" s="39"/>
      <c r="M136" s="7"/>
      <c r="N136" s="7"/>
      <c r="O136" s="38"/>
      <c r="P136" s="38" t="s">
        <v>189</v>
      </c>
      <c r="Q136" s="8"/>
      <c r="R136" s="8"/>
      <c r="S136" s="52"/>
      <c r="T136" s="10"/>
      <c r="U136" s="8"/>
      <c r="V136" s="9"/>
      <c r="W136" s="4"/>
      <c r="X136" s="4"/>
    </row>
    <row r="137" spans="1:24" x14ac:dyDescent="0.3">
      <c r="A137" s="144"/>
      <c r="B137" s="9" t="s">
        <v>181</v>
      </c>
      <c r="C137" s="35">
        <v>24.7</v>
      </c>
      <c r="D137" s="7">
        <v>2.5</v>
      </c>
      <c r="E137" s="44">
        <f t="shared" si="23"/>
        <v>61.75</v>
      </c>
      <c r="F137" s="35">
        <v>15</v>
      </c>
      <c r="G137" s="7">
        <v>4</v>
      </c>
      <c r="H137" s="41">
        <f t="shared" ref="H137:H141" si="25">ROUNDUP(G137*E137*35.32/60,0)</f>
        <v>146</v>
      </c>
      <c r="I137" s="41"/>
      <c r="J137" s="41">
        <f>ROUNDUP(0.12*10.77*C137+5*F137,0)</f>
        <v>107</v>
      </c>
      <c r="K137" s="41"/>
      <c r="L137" s="39"/>
      <c r="M137" s="7"/>
      <c r="N137" s="7"/>
      <c r="O137" s="38"/>
      <c r="P137" s="38" t="s">
        <v>189</v>
      </c>
      <c r="Q137" s="8"/>
      <c r="R137" s="8"/>
      <c r="S137" s="52"/>
      <c r="T137" s="10"/>
      <c r="U137" s="8"/>
      <c r="V137" s="9"/>
      <c r="W137" s="4"/>
      <c r="X137" s="4"/>
    </row>
    <row r="138" spans="1:24" x14ac:dyDescent="0.3">
      <c r="A138" s="144"/>
      <c r="B138" s="9" t="s">
        <v>182</v>
      </c>
      <c r="C138" s="35">
        <v>24.7</v>
      </c>
      <c r="D138" s="7">
        <v>2.5</v>
      </c>
      <c r="E138" s="44">
        <f t="shared" si="12"/>
        <v>61.75</v>
      </c>
      <c r="F138" s="35">
        <v>15</v>
      </c>
      <c r="G138" s="7">
        <v>4</v>
      </c>
      <c r="H138" s="41">
        <f t="shared" si="25"/>
        <v>146</v>
      </c>
      <c r="I138" s="41"/>
      <c r="J138" s="41">
        <f>ROUNDUP(0.12*10.77*C138+5*F138,0)</f>
        <v>107</v>
      </c>
      <c r="K138" s="41"/>
      <c r="L138" s="39"/>
      <c r="M138" s="7"/>
      <c r="N138" s="7"/>
      <c r="O138" s="38"/>
      <c r="P138" s="38" t="s">
        <v>189</v>
      </c>
      <c r="Q138" s="8"/>
      <c r="R138" s="8"/>
      <c r="S138" s="52"/>
      <c r="T138" s="10"/>
      <c r="U138" s="8"/>
      <c r="V138" s="9"/>
      <c r="W138" s="4"/>
      <c r="X138" s="4"/>
    </row>
    <row r="139" spans="1:24" x14ac:dyDescent="0.3">
      <c r="A139" s="144"/>
      <c r="B139" s="9" t="s">
        <v>268</v>
      </c>
      <c r="C139" s="35">
        <v>24.7</v>
      </c>
      <c r="D139" s="7">
        <v>2.5</v>
      </c>
      <c r="E139" s="44">
        <f t="shared" si="12"/>
        <v>61.75</v>
      </c>
      <c r="F139" s="35"/>
      <c r="G139" s="40">
        <v>4</v>
      </c>
      <c r="H139" s="41">
        <f t="shared" si="25"/>
        <v>146</v>
      </c>
      <c r="I139" s="40"/>
      <c r="J139" s="47"/>
      <c r="K139" s="55"/>
      <c r="L139" s="7"/>
      <c r="M139" s="40"/>
      <c r="N139" s="7"/>
      <c r="O139" s="40"/>
      <c r="P139" s="40" t="s">
        <v>49</v>
      </c>
      <c r="Q139" s="8"/>
      <c r="R139" s="8"/>
      <c r="S139" s="52"/>
      <c r="T139" s="10"/>
      <c r="U139" s="8"/>
      <c r="V139" s="9"/>
      <c r="W139" s="4"/>
      <c r="X139" s="4"/>
    </row>
    <row r="140" spans="1:24" x14ac:dyDescent="0.3">
      <c r="A140" s="144"/>
      <c r="B140" s="9" t="s">
        <v>269</v>
      </c>
      <c r="C140" s="35">
        <v>23.6</v>
      </c>
      <c r="D140" s="7">
        <v>2.5</v>
      </c>
      <c r="E140" s="54">
        <f t="shared" si="12"/>
        <v>59</v>
      </c>
      <c r="F140" s="35"/>
      <c r="G140" s="32">
        <v>4</v>
      </c>
      <c r="H140" s="41">
        <f t="shared" si="25"/>
        <v>139</v>
      </c>
      <c r="I140" s="32"/>
      <c r="J140" s="33"/>
      <c r="K140" s="103"/>
      <c r="L140" s="35"/>
      <c r="M140" s="33"/>
      <c r="N140" s="32"/>
      <c r="O140" s="32"/>
      <c r="P140" s="40" t="s">
        <v>49</v>
      </c>
      <c r="Q140" s="8"/>
      <c r="R140" s="8"/>
      <c r="S140" s="52"/>
      <c r="T140" s="10"/>
      <c r="U140" s="8"/>
      <c r="V140" s="9"/>
      <c r="W140" s="4"/>
      <c r="X140" s="4"/>
    </row>
    <row r="141" spans="1:24" x14ac:dyDescent="0.3">
      <c r="A141" s="144"/>
      <c r="B141" s="9" t="s">
        <v>270</v>
      </c>
      <c r="C141" s="35">
        <v>30.2</v>
      </c>
      <c r="D141" s="7">
        <v>2.5</v>
      </c>
      <c r="E141" s="44">
        <f t="shared" ref="E141:E153" si="26">D141*C141</f>
        <v>75.5</v>
      </c>
      <c r="F141" s="35"/>
      <c r="G141" s="32">
        <v>4</v>
      </c>
      <c r="H141" s="41">
        <f t="shared" si="25"/>
        <v>178</v>
      </c>
      <c r="I141" s="32"/>
      <c r="J141" s="33"/>
      <c r="K141" s="103"/>
      <c r="L141" s="65"/>
      <c r="M141" s="7"/>
      <c r="N141" s="32"/>
      <c r="O141" s="7"/>
      <c r="P141" s="40" t="s">
        <v>49</v>
      </c>
      <c r="Q141" s="8"/>
      <c r="R141" s="8"/>
      <c r="S141" s="52"/>
      <c r="T141" s="10"/>
      <c r="U141" s="8"/>
      <c r="V141" s="9"/>
      <c r="W141" s="4"/>
      <c r="X141" s="4"/>
    </row>
    <row r="142" spans="1:24" x14ac:dyDescent="0.3">
      <c r="A142" s="144"/>
      <c r="B142" s="9" t="s">
        <v>271</v>
      </c>
      <c r="C142" s="35">
        <v>57</v>
      </c>
      <c r="D142" s="7">
        <v>2.5</v>
      </c>
      <c r="E142" s="44">
        <f t="shared" si="26"/>
        <v>142.5</v>
      </c>
      <c r="F142" s="35">
        <v>10</v>
      </c>
      <c r="G142" s="32"/>
      <c r="H142" s="41"/>
      <c r="I142" s="32"/>
      <c r="J142" s="41">
        <f>ROUNDUP(0.06*10.77*C142+5*F142,0)</f>
        <v>87</v>
      </c>
      <c r="K142" s="39"/>
      <c r="L142" s="32"/>
      <c r="M142" s="33"/>
      <c r="N142" s="32"/>
      <c r="O142" s="7"/>
      <c r="P142" s="7" t="s">
        <v>43</v>
      </c>
      <c r="Q142" s="8"/>
      <c r="R142" s="8"/>
      <c r="S142" s="52"/>
      <c r="T142" s="10"/>
      <c r="U142" s="8"/>
      <c r="V142" s="9"/>
      <c r="W142" s="4"/>
      <c r="X142" s="4"/>
    </row>
    <row r="143" spans="1:24" x14ac:dyDescent="0.3">
      <c r="A143" s="144"/>
      <c r="B143" s="9" t="s">
        <v>272</v>
      </c>
      <c r="C143" s="35">
        <v>52</v>
      </c>
      <c r="D143" s="7">
        <v>2.5</v>
      </c>
      <c r="E143" s="44">
        <f t="shared" si="26"/>
        <v>130</v>
      </c>
      <c r="F143" s="35">
        <v>15</v>
      </c>
      <c r="G143" s="8"/>
      <c r="H143" s="41"/>
      <c r="I143" s="8"/>
      <c r="J143" s="41">
        <f>ROUNDUP(0.06*10.77*C143+5*F143,0)</f>
        <v>109</v>
      </c>
      <c r="K143" s="39"/>
      <c r="L143" s="8"/>
      <c r="M143" s="8"/>
      <c r="N143" s="8"/>
      <c r="O143" s="8"/>
      <c r="P143" s="8" t="s">
        <v>43</v>
      </c>
      <c r="Q143" s="8"/>
      <c r="R143" s="8"/>
      <c r="S143" s="52"/>
      <c r="T143" s="10"/>
      <c r="U143" s="8"/>
      <c r="V143" s="9"/>
      <c r="W143" s="4"/>
      <c r="X143" s="4"/>
    </row>
    <row r="144" spans="1:24" x14ac:dyDescent="0.3">
      <c r="A144" s="144"/>
      <c r="B144" s="9" t="s">
        <v>186</v>
      </c>
      <c r="C144" s="35">
        <v>24</v>
      </c>
      <c r="D144" s="7">
        <v>2.5</v>
      </c>
      <c r="E144" s="44">
        <f t="shared" si="26"/>
        <v>60</v>
      </c>
      <c r="F144" s="35">
        <v>4</v>
      </c>
      <c r="G144" s="32"/>
      <c r="H144" s="41"/>
      <c r="I144" s="32"/>
      <c r="J144" s="41">
        <f>ROUNDUP(0.12*10.77*C144+5*F144,0)</f>
        <v>52</v>
      </c>
      <c r="K144" s="41"/>
      <c r="L144" s="39"/>
      <c r="M144" s="7"/>
      <c r="N144" s="7"/>
      <c r="O144" s="38"/>
      <c r="P144" s="38" t="s">
        <v>189</v>
      </c>
      <c r="Q144" s="8"/>
      <c r="R144" s="8"/>
      <c r="S144" s="52"/>
      <c r="T144" s="10"/>
      <c r="U144" s="8"/>
      <c r="V144" s="9"/>
      <c r="W144" s="4"/>
      <c r="X144" s="4"/>
    </row>
    <row r="145" spans="1:24" x14ac:dyDescent="0.3">
      <c r="A145" s="144"/>
      <c r="B145" s="9" t="s">
        <v>187</v>
      </c>
      <c r="C145" s="35">
        <v>24</v>
      </c>
      <c r="D145" s="7">
        <v>2.5</v>
      </c>
      <c r="E145" s="44">
        <f t="shared" si="26"/>
        <v>60</v>
      </c>
      <c r="F145" s="35">
        <v>4</v>
      </c>
      <c r="G145" s="32"/>
      <c r="H145" s="41"/>
      <c r="I145" s="32"/>
      <c r="J145" s="41">
        <f>ROUNDUP(0.12*10.77*C145+5*F145,0)</f>
        <v>52</v>
      </c>
      <c r="K145" s="41"/>
      <c r="L145" s="39"/>
      <c r="M145" s="7"/>
      <c r="N145" s="7"/>
      <c r="O145" s="38"/>
      <c r="P145" s="38" t="s">
        <v>189</v>
      </c>
      <c r="Q145" s="8"/>
      <c r="R145" s="8"/>
      <c r="S145" s="52"/>
      <c r="T145" s="10"/>
      <c r="U145" s="8"/>
      <c r="V145" s="9"/>
      <c r="W145" s="4"/>
      <c r="X145" s="4"/>
    </row>
    <row r="146" spans="1:24" x14ac:dyDescent="0.3">
      <c r="A146" s="144"/>
      <c r="B146" s="9" t="s">
        <v>273</v>
      </c>
      <c r="C146" s="35">
        <v>24</v>
      </c>
      <c r="D146" s="7">
        <v>2.5</v>
      </c>
      <c r="E146" s="44">
        <f t="shared" si="26"/>
        <v>60</v>
      </c>
      <c r="F146" s="35">
        <v>15</v>
      </c>
      <c r="G146" s="7"/>
      <c r="H146" s="7"/>
      <c r="I146" s="41"/>
      <c r="J146" s="41">
        <f>ROUNDUP(0.12*10.77*C146+5*F146,0)</f>
        <v>107</v>
      </c>
      <c r="K146" s="41"/>
      <c r="L146" s="39"/>
      <c r="M146" s="7"/>
      <c r="N146" s="7"/>
      <c r="O146" s="38"/>
      <c r="P146" s="38" t="s">
        <v>189</v>
      </c>
      <c r="Q146" s="8"/>
      <c r="R146" s="8"/>
      <c r="S146" s="52"/>
      <c r="T146" s="10"/>
      <c r="U146" s="8"/>
      <c r="V146" s="9"/>
      <c r="W146" s="4"/>
      <c r="X146" s="4"/>
    </row>
    <row r="147" spans="1:24" x14ac:dyDescent="0.3">
      <c r="A147" s="144"/>
      <c r="B147" s="9" t="s">
        <v>188</v>
      </c>
      <c r="C147" s="35">
        <v>18.3</v>
      </c>
      <c r="D147" s="7">
        <v>2.5</v>
      </c>
      <c r="E147" s="44">
        <f t="shared" si="26"/>
        <v>45.75</v>
      </c>
      <c r="F147" s="35">
        <v>15</v>
      </c>
      <c r="G147" s="7"/>
      <c r="H147" s="7"/>
      <c r="I147" s="41"/>
      <c r="J147" s="41">
        <f>ROUNDUP(0.12*10.77*C147+5*F147,0)</f>
        <v>99</v>
      </c>
      <c r="K147" s="41"/>
      <c r="L147" s="39"/>
      <c r="M147" s="7"/>
      <c r="N147" s="7"/>
      <c r="O147" s="38"/>
      <c r="P147" s="38" t="s">
        <v>189</v>
      </c>
      <c r="Q147" s="8"/>
      <c r="R147" s="8"/>
      <c r="S147" s="52"/>
      <c r="T147" s="10"/>
      <c r="U147" s="8"/>
      <c r="V147" s="9"/>
      <c r="W147" s="4"/>
      <c r="X147" s="4"/>
    </row>
    <row r="148" spans="1:24" x14ac:dyDescent="0.3">
      <c r="A148" s="144"/>
      <c r="B148" s="9" t="s">
        <v>233</v>
      </c>
      <c r="C148" s="35">
        <v>40.6</v>
      </c>
      <c r="D148" s="7">
        <v>2.5</v>
      </c>
      <c r="E148" s="44">
        <f t="shared" si="26"/>
        <v>101.5</v>
      </c>
      <c r="F148" s="35">
        <v>8</v>
      </c>
      <c r="G148" s="7"/>
      <c r="H148" s="47"/>
      <c r="I148" s="7"/>
      <c r="J148" s="41">
        <f>ROUNDUP(0.06*10.77*C148+5*F148,0)</f>
        <v>67</v>
      </c>
      <c r="K148" s="39"/>
      <c r="L148" s="8"/>
      <c r="M148" s="8"/>
      <c r="N148" s="8"/>
      <c r="O148" s="8"/>
      <c r="P148" s="8" t="s">
        <v>43</v>
      </c>
      <c r="Q148" s="8"/>
      <c r="R148" s="8"/>
      <c r="S148" s="52"/>
      <c r="T148" s="10"/>
      <c r="U148" s="8"/>
      <c r="V148" s="9"/>
      <c r="W148" s="4"/>
      <c r="X148" s="4"/>
    </row>
    <row r="149" spans="1:24" ht="15" thickBot="1" x14ac:dyDescent="0.35">
      <c r="A149" s="145"/>
      <c r="B149" s="9"/>
      <c r="C149" s="35"/>
      <c r="D149" s="7"/>
      <c r="E149" s="44"/>
      <c r="F149" s="35"/>
      <c r="G149" s="7"/>
      <c r="H149" s="41"/>
      <c r="I149" s="7"/>
      <c r="J149" s="41"/>
      <c r="K149" s="41"/>
      <c r="L149" s="39"/>
      <c r="M149" s="7"/>
      <c r="N149" s="7"/>
      <c r="O149" s="38"/>
      <c r="P149" s="38"/>
      <c r="Q149" s="8"/>
      <c r="R149" s="8"/>
      <c r="S149" s="52"/>
      <c r="T149" s="10"/>
      <c r="U149" s="8"/>
      <c r="V149" s="9"/>
      <c r="W149" s="4"/>
      <c r="X149" s="4"/>
    </row>
    <row r="150" spans="1:24" s="76" customFormat="1" ht="24" thickBot="1" x14ac:dyDescent="0.5">
      <c r="A150" s="94" t="s">
        <v>265</v>
      </c>
      <c r="B150" s="78" t="s">
        <v>238</v>
      </c>
      <c r="C150" s="108"/>
      <c r="D150" s="67"/>
      <c r="E150" s="68"/>
      <c r="F150" s="67"/>
      <c r="G150" s="67"/>
      <c r="H150" s="109"/>
      <c r="I150" s="67"/>
      <c r="J150" s="109"/>
      <c r="K150" s="110"/>
      <c r="L150" s="67"/>
      <c r="M150" s="67"/>
      <c r="N150" s="67"/>
      <c r="O150" s="67"/>
      <c r="P150" s="67"/>
      <c r="Q150" s="67"/>
      <c r="R150" s="67"/>
      <c r="S150" s="67"/>
      <c r="T150" s="73"/>
      <c r="U150" s="67"/>
      <c r="V150" s="74"/>
      <c r="W150" s="75"/>
      <c r="X150" s="75"/>
    </row>
    <row r="151" spans="1:24" x14ac:dyDescent="0.3">
      <c r="A151" s="143"/>
      <c r="B151" s="9" t="s">
        <v>183</v>
      </c>
      <c r="C151" s="35">
        <v>18.600000000000001</v>
      </c>
      <c r="D151" s="35">
        <v>2.5</v>
      </c>
      <c r="E151" s="44">
        <f t="shared" si="26"/>
        <v>46.5</v>
      </c>
      <c r="F151" s="35"/>
      <c r="G151" s="7">
        <v>4</v>
      </c>
      <c r="H151" s="41">
        <f t="shared" ref="H151:H162" si="27">ROUNDUP(G151*E151*35.32/60,0)</f>
        <v>110</v>
      </c>
      <c r="I151" s="7"/>
      <c r="J151" s="41"/>
      <c r="K151" s="65"/>
      <c r="L151" s="8"/>
      <c r="M151" s="8"/>
      <c r="N151" s="8"/>
      <c r="O151" s="35" t="s">
        <v>316</v>
      </c>
      <c r="P151" s="40" t="s">
        <v>49</v>
      </c>
      <c r="Q151" s="8"/>
      <c r="R151" s="8"/>
      <c r="S151" s="52"/>
      <c r="T151" s="10"/>
      <c r="U151" s="8"/>
      <c r="V151" s="9"/>
      <c r="W151" s="4"/>
      <c r="X151" s="4"/>
    </row>
    <row r="152" spans="1:24" x14ac:dyDescent="0.3">
      <c r="A152" s="144"/>
      <c r="B152" s="9" t="s">
        <v>184</v>
      </c>
      <c r="C152" s="35">
        <v>17.7</v>
      </c>
      <c r="D152" s="35">
        <v>2.5</v>
      </c>
      <c r="E152" s="44">
        <f t="shared" si="26"/>
        <v>44.25</v>
      </c>
      <c r="F152" s="35"/>
      <c r="G152" s="7">
        <v>4</v>
      </c>
      <c r="H152" s="41">
        <f t="shared" si="27"/>
        <v>105</v>
      </c>
      <c r="I152" s="32"/>
      <c r="J152" s="33"/>
      <c r="K152" s="103"/>
      <c r="L152" s="35"/>
      <c r="M152" s="35"/>
      <c r="N152" s="35"/>
      <c r="O152" s="35" t="s">
        <v>316</v>
      </c>
      <c r="P152" s="40" t="s">
        <v>49</v>
      </c>
      <c r="Q152" s="8"/>
      <c r="R152" s="8"/>
      <c r="S152" s="52"/>
      <c r="T152" s="10"/>
      <c r="U152" s="8"/>
      <c r="V152" s="9"/>
      <c r="W152" s="4"/>
      <c r="X152" s="4"/>
    </row>
    <row r="153" spans="1:24" x14ac:dyDescent="0.3">
      <c r="A153" s="144"/>
      <c r="B153" s="9" t="s">
        <v>185</v>
      </c>
      <c r="C153" s="35">
        <v>17.3</v>
      </c>
      <c r="D153" s="35">
        <v>2.5</v>
      </c>
      <c r="E153" s="44">
        <f t="shared" si="26"/>
        <v>43.25</v>
      </c>
      <c r="F153" s="35"/>
      <c r="G153" s="7">
        <v>4</v>
      </c>
      <c r="H153" s="41">
        <f t="shared" si="27"/>
        <v>102</v>
      </c>
      <c r="I153" s="32"/>
      <c r="J153" s="33"/>
      <c r="K153" s="103"/>
      <c r="L153" s="35"/>
      <c r="M153" s="8"/>
      <c r="N153" s="35"/>
      <c r="O153" s="35" t="s">
        <v>316</v>
      </c>
      <c r="P153" s="40" t="s">
        <v>49</v>
      </c>
      <c r="Q153" s="8"/>
      <c r="R153" s="8"/>
      <c r="S153" s="52"/>
      <c r="T153" s="10"/>
      <c r="U153" s="8"/>
      <c r="V153" s="9"/>
      <c r="W153" s="4"/>
      <c r="X153" s="4"/>
    </row>
    <row r="154" spans="1:24" x14ac:dyDescent="0.3">
      <c r="A154" s="144"/>
      <c r="B154" s="9" t="s">
        <v>274</v>
      </c>
      <c r="C154" s="35">
        <v>15</v>
      </c>
      <c r="D154" s="35">
        <v>2.5</v>
      </c>
      <c r="E154" s="44">
        <f t="shared" ref="E154:E161" si="28">D154*C154</f>
        <v>37.5</v>
      </c>
      <c r="F154" s="35"/>
      <c r="G154" s="7">
        <v>4</v>
      </c>
      <c r="H154" s="41">
        <f t="shared" si="27"/>
        <v>89</v>
      </c>
      <c r="I154" s="32"/>
      <c r="J154" s="41"/>
      <c r="K154" s="65"/>
      <c r="L154" s="32"/>
      <c r="M154" s="33"/>
      <c r="N154" s="32"/>
      <c r="O154" s="35" t="s">
        <v>316</v>
      </c>
      <c r="P154" s="40" t="s">
        <v>49</v>
      </c>
      <c r="Q154" s="8"/>
      <c r="R154" s="8"/>
      <c r="S154" s="52"/>
      <c r="T154" s="10"/>
      <c r="U154" s="8"/>
      <c r="V154" s="9"/>
      <c r="W154" s="4"/>
      <c r="X154" s="4"/>
    </row>
    <row r="155" spans="1:24" x14ac:dyDescent="0.3">
      <c r="A155" s="144"/>
      <c r="B155" s="9" t="s">
        <v>275</v>
      </c>
      <c r="C155" s="35">
        <v>15</v>
      </c>
      <c r="D155" s="35">
        <v>2.5</v>
      </c>
      <c r="E155" s="44">
        <f t="shared" si="28"/>
        <v>37.5</v>
      </c>
      <c r="F155" s="35"/>
      <c r="G155" s="7">
        <v>4</v>
      </c>
      <c r="H155" s="41">
        <f t="shared" si="27"/>
        <v>89</v>
      </c>
      <c r="I155" s="32"/>
      <c r="J155" s="33"/>
      <c r="K155" s="103"/>
      <c r="L155" s="35"/>
      <c r="M155" s="35"/>
      <c r="N155" s="35"/>
      <c r="O155" s="35" t="s">
        <v>316</v>
      </c>
      <c r="P155" s="40" t="s">
        <v>49</v>
      </c>
      <c r="Q155" s="8"/>
      <c r="R155" s="8"/>
      <c r="S155" s="52"/>
      <c r="T155" s="10"/>
      <c r="U155" s="8"/>
      <c r="V155" s="9"/>
      <c r="W155" s="4"/>
      <c r="X155" s="4"/>
    </row>
    <row r="156" spans="1:24" x14ac:dyDescent="0.3">
      <c r="A156" s="144"/>
      <c r="B156" s="9" t="s">
        <v>276</v>
      </c>
      <c r="C156" s="35">
        <v>17.3</v>
      </c>
      <c r="D156" s="35">
        <v>2.5</v>
      </c>
      <c r="E156" s="44">
        <f t="shared" si="28"/>
        <v>43.25</v>
      </c>
      <c r="F156" s="35"/>
      <c r="G156" s="7">
        <v>4</v>
      </c>
      <c r="H156" s="41">
        <f t="shared" si="27"/>
        <v>102</v>
      </c>
      <c r="I156" s="7"/>
      <c r="J156" s="41"/>
      <c r="K156" s="65"/>
      <c r="L156" s="41"/>
      <c r="M156" s="7"/>
      <c r="N156" s="35"/>
      <c r="O156" s="35" t="s">
        <v>316</v>
      </c>
      <c r="P156" s="40" t="s">
        <v>49</v>
      </c>
      <c r="Q156" s="8"/>
      <c r="R156" s="8"/>
      <c r="S156" s="52"/>
      <c r="T156" s="10"/>
      <c r="U156" s="8"/>
      <c r="V156" s="9"/>
      <c r="W156" s="4"/>
      <c r="X156" s="4"/>
    </row>
    <row r="157" spans="1:24" x14ac:dyDescent="0.3">
      <c r="A157" s="144"/>
      <c r="B157" s="9" t="s">
        <v>277</v>
      </c>
      <c r="C157" s="35">
        <v>17</v>
      </c>
      <c r="D157" s="35">
        <v>2.5</v>
      </c>
      <c r="E157" s="44">
        <f t="shared" si="28"/>
        <v>42.5</v>
      </c>
      <c r="F157" s="35"/>
      <c r="G157" s="7">
        <v>4</v>
      </c>
      <c r="H157" s="41">
        <f t="shared" si="27"/>
        <v>101</v>
      </c>
      <c r="I157" s="7"/>
      <c r="J157" s="41"/>
      <c r="K157" s="41"/>
      <c r="L157" s="35"/>
      <c r="M157" s="33"/>
      <c r="N157" s="35"/>
      <c r="O157" s="35" t="s">
        <v>316</v>
      </c>
      <c r="P157" s="40" t="s">
        <v>49</v>
      </c>
      <c r="Q157" s="8"/>
      <c r="R157" s="8"/>
      <c r="S157" s="52"/>
      <c r="T157" s="10"/>
      <c r="U157" s="8"/>
      <c r="V157" s="9"/>
      <c r="W157" s="4"/>
      <c r="X157" s="4"/>
    </row>
    <row r="158" spans="1:24" x14ac:dyDescent="0.3">
      <c r="A158" s="144"/>
      <c r="B158" s="9" t="s">
        <v>278</v>
      </c>
      <c r="C158" s="35">
        <v>14.2</v>
      </c>
      <c r="D158" s="35">
        <v>2.5</v>
      </c>
      <c r="E158" s="44">
        <f t="shared" ref="E158:E163" si="29">D158*C158</f>
        <v>35.5</v>
      </c>
      <c r="F158" s="35"/>
      <c r="G158" s="7">
        <v>4</v>
      </c>
      <c r="H158" s="41">
        <f t="shared" si="27"/>
        <v>84</v>
      </c>
      <c r="I158" s="7"/>
      <c r="J158" s="41"/>
      <c r="K158" s="41"/>
      <c r="L158" s="35"/>
      <c r="M158" s="33"/>
      <c r="N158" s="35"/>
      <c r="O158" s="35" t="s">
        <v>316</v>
      </c>
      <c r="P158" s="40" t="s">
        <v>49</v>
      </c>
      <c r="Q158" s="8"/>
      <c r="R158" s="8"/>
      <c r="S158" s="52"/>
      <c r="T158" s="10"/>
      <c r="U158" s="8"/>
      <c r="V158" s="9"/>
      <c r="W158" s="4"/>
      <c r="X158" s="4"/>
    </row>
    <row r="159" spans="1:24" x14ac:dyDescent="0.3">
      <c r="A159" s="144"/>
      <c r="B159" s="9" t="s">
        <v>279</v>
      </c>
      <c r="C159" s="35">
        <v>15.1</v>
      </c>
      <c r="D159" s="35">
        <v>2.5</v>
      </c>
      <c r="E159" s="44">
        <f t="shared" si="29"/>
        <v>37.75</v>
      </c>
      <c r="F159" s="35"/>
      <c r="G159" s="7">
        <v>4</v>
      </c>
      <c r="H159" s="41">
        <f t="shared" si="27"/>
        <v>89</v>
      </c>
      <c r="I159" s="7"/>
      <c r="J159" s="41"/>
      <c r="K159" s="41"/>
      <c r="L159" s="35"/>
      <c r="M159" s="33"/>
      <c r="N159" s="35"/>
      <c r="O159" s="35" t="s">
        <v>316</v>
      </c>
      <c r="P159" s="40" t="s">
        <v>49</v>
      </c>
      <c r="Q159" s="8"/>
      <c r="R159" s="8"/>
      <c r="S159" s="52"/>
      <c r="T159" s="10"/>
      <c r="U159" s="8"/>
      <c r="V159" s="9"/>
      <c r="W159" s="4"/>
      <c r="X159" s="4"/>
    </row>
    <row r="160" spans="1:24" x14ac:dyDescent="0.3">
      <c r="A160" s="144"/>
      <c r="B160" s="9" t="s">
        <v>282</v>
      </c>
      <c r="C160" s="35">
        <v>14</v>
      </c>
      <c r="D160" s="35">
        <v>2.5</v>
      </c>
      <c r="E160" s="44">
        <f t="shared" si="29"/>
        <v>35</v>
      </c>
      <c r="F160" s="35"/>
      <c r="G160" s="7">
        <v>4</v>
      </c>
      <c r="H160" s="41">
        <f t="shared" si="27"/>
        <v>83</v>
      </c>
      <c r="I160" s="7"/>
      <c r="J160" s="41"/>
      <c r="K160" s="41"/>
      <c r="L160" s="35"/>
      <c r="M160" s="33"/>
      <c r="N160" s="35"/>
      <c r="O160" s="35" t="s">
        <v>316</v>
      </c>
      <c r="P160" s="40" t="s">
        <v>49</v>
      </c>
      <c r="Q160" s="8"/>
      <c r="R160" s="8"/>
      <c r="S160" s="52"/>
      <c r="T160" s="10"/>
      <c r="U160" s="8"/>
      <c r="V160" s="9"/>
      <c r="W160" s="4"/>
      <c r="X160" s="4"/>
    </row>
    <row r="161" spans="1:24" ht="14.25" customHeight="1" x14ac:dyDescent="0.3">
      <c r="A161" s="144"/>
      <c r="B161" s="9" t="s">
        <v>280</v>
      </c>
      <c r="C161" s="35">
        <v>13.4</v>
      </c>
      <c r="D161" s="35">
        <v>2.5</v>
      </c>
      <c r="E161" s="44">
        <f t="shared" si="28"/>
        <v>33.5</v>
      </c>
      <c r="F161" s="35"/>
      <c r="G161" s="7">
        <v>4</v>
      </c>
      <c r="H161" s="41">
        <f t="shared" si="27"/>
        <v>79</v>
      </c>
      <c r="I161" s="7"/>
      <c r="J161" s="41"/>
      <c r="K161" s="41"/>
      <c r="L161" s="35"/>
      <c r="M161" s="33"/>
      <c r="N161" s="35"/>
      <c r="O161" s="35" t="s">
        <v>316</v>
      </c>
      <c r="P161" s="40" t="s">
        <v>49</v>
      </c>
      <c r="Q161" s="8"/>
      <c r="R161" s="8"/>
      <c r="S161" s="52"/>
      <c r="T161" s="10"/>
      <c r="U161" s="8"/>
      <c r="V161" s="9"/>
      <c r="W161" s="4"/>
      <c r="X161" s="4"/>
    </row>
    <row r="162" spans="1:24" x14ac:dyDescent="0.3">
      <c r="A162" s="144"/>
      <c r="B162" s="9" t="s">
        <v>281</v>
      </c>
      <c r="C162" s="35">
        <v>14.3</v>
      </c>
      <c r="D162" s="35">
        <v>2.5</v>
      </c>
      <c r="E162" s="44">
        <f t="shared" si="29"/>
        <v>35.75</v>
      </c>
      <c r="F162" s="35"/>
      <c r="G162" s="7">
        <v>4</v>
      </c>
      <c r="H162" s="41">
        <f t="shared" si="27"/>
        <v>85</v>
      </c>
      <c r="I162" s="32"/>
      <c r="J162" s="33"/>
      <c r="K162" s="103"/>
      <c r="L162" s="35"/>
      <c r="M162" s="33"/>
      <c r="N162" s="35"/>
      <c r="O162" s="35" t="s">
        <v>316</v>
      </c>
      <c r="P162" s="40" t="s">
        <v>49</v>
      </c>
      <c r="Q162" s="8"/>
      <c r="R162" s="8"/>
      <c r="S162" s="52"/>
      <c r="T162" s="10"/>
      <c r="U162" s="8"/>
      <c r="V162" s="9"/>
      <c r="W162" s="4"/>
      <c r="X162" s="4"/>
    </row>
    <row r="163" spans="1:24" x14ac:dyDescent="0.3">
      <c r="A163" s="144"/>
      <c r="B163" s="9" t="s">
        <v>283</v>
      </c>
      <c r="C163" s="35">
        <v>14</v>
      </c>
      <c r="D163" s="35">
        <v>2.5</v>
      </c>
      <c r="E163" s="54">
        <f t="shared" si="29"/>
        <v>35</v>
      </c>
      <c r="F163" s="35">
        <v>3</v>
      </c>
      <c r="G163" s="32"/>
      <c r="H163" s="33"/>
      <c r="I163" s="32"/>
      <c r="J163" s="41">
        <f>ROUNDUP(0.06*10.77*C163+5*F163,0)</f>
        <v>25</v>
      </c>
      <c r="K163" s="65"/>
      <c r="L163" s="7"/>
      <c r="M163" s="7"/>
      <c r="N163" s="7"/>
      <c r="O163" s="7"/>
      <c r="P163" s="7" t="s">
        <v>311</v>
      </c>
      <c r="Q163" s="8"/>
      <c r="R163" s="8"/>
      <c r="S163" s="52"/>
      <c r="T163" s="10"/>
      <c r="U163" s="8"/>
      <c r="V163" s="9"/>
      <c r="W163" s="4"/>
      <c r="X163" s="4"/>
    </row>
    <row r="164" spans="1:24" x14ac:dyDescent="0.3">
      <c r="A164" s="144"/>
      <c r="B164" s="9" t="s">
        <v>284</v>
      </c>
      <c r="C164" s="35">
        <v>43.6</v>
      </c>
      <c r="D164" s="35">
        <v>2.5</v>
      </c>
      <c r="E164" s="44">
        <f t="shared" ref="E164:E196" si="30">D164*C164</f>
        <v>109</v>
      </c>
      <c r="F164" s="35">
        <v>15</v>
      </c>
      <c r="G164" s="7"/>
      <c r="H164" s="41"/>
      <c r="I164" s="7"/>
      <c r="J164" s="41">
        <f>ROUNDUP(0.06*10.77*C164+5*F164,0)</f>
        <v>104</v>
      </c>
      <c r="K164" s="65"/>
      <c r="L164" s="7"/>
      <c r="M164" s="7"/>
      <c r="N164" s="7"/>
      <c r="O164" s="35" t="s">
        <v>316</v>
      </c>
      <c r="P164" s="7" t="s">
        <v>45</v>
      </c>
      <c r="Q164" s="8"/>
      <c r="R164" s="8"/>
      <c r="S164" s="52"/>
      <c r="T164" s="10"/>
      <c r="U164" s="8"/>
      <c r="V164" s="9"/>
      <c r="W164" s="4"/>
      <c r="X164" s="4"/>
    </row>
    <row r="165" spans="1:24" x14ac:dyDescent="0.3">
      <c r="A165" s="144"/>
      <c r="B165" s="9" t="s">
        <v>285</v>
      </c>
      <c r="C165" s="35">
        <v>16.8</v>
      </c>
      <c r="D165" s="35">
        <v>2.5</v>
      </c>
      <c r="E165" s="44">
        <f t="shared" si="30"/>
        <v>42</v>
      </c>
      <c r="F165" s="35"/>
      <c r="G165" s="7">
        <v>4</v>
      </c>
      <c r="H165" s="41">
        <f t="shared" ref="H165:H182" si="31">ROUNDUP(G165*E165*35.32/60,0)</f>
        <v>99</v>
      </c>
      <c r="I165" s="7"/>
      <c r="J165" s="41"/>
      <c r="K165" s="65"/>
      <c r="L165" s="7"/>
      <c r="M165" s="7"/>
      <c r="N165" s="7"/>
      <c r="O165" s="35" t="s">
        <v>316</v>
      </c>
      <c r="P165" s="40" t="s">
        <v>49</v>
      </c>
      <c r="Q165" s="8"/>
      <c r="R165" s="8"/>
      <c r="S165" s="52"/>
      <c r="T165" s="10"/>
      <c r="U165" s="8"/>
      <c r="V165" s="9"/>
      <c r="W165" s="4"/>
      <c r="X165" s="4"/>
    </row>
    <row r="166" spans="1:24" x14ac:dyDescent="0.3">
      <c r="A166" s="144"/>
      <c r="B166" s="9" t="s">
        <v>286</v>
      </c>
      <c r="C166" s="35">
        <v>16.8</v>
      </c>
      <c r="D166" s="35">
        <v>2.5</v>
      </c>
      <c r="E166" s="44">
        <f t="shared" si="30"/>
        <v>42</v>
      </c>
      <c r="F166" s="35"/>
      <c r="G166" s="7">
        <v>4</v>
      </c>
      <c r="H166" s="41">
        <f t="shared" si="31"/>
        <v>99</v>
      </c>
      <c r="I166" s="7"/>
      <c r="J166" s="41"/>
      <c r="K166" s="65"/>
      <c r="L166" s="7"/>
      <c r="M166" s="7"/>
      <c r="N166" s="7"/>
      <c r="O166" s="35" t="s">
        <v>316</v>
      </c>
      <c r="P166" s="40" t="s">
        <v>49</v>
      </c>
      <c r="Q166" s="8"/>
      <c r="R166" s="8"/>
      <c r="S166" s="52"/>
      <c r="T166" s="10"/>
      <c r="U166" s="8"/>
      <c r="V166" s="9"/>
      <c r="W166" s="4"/>
      <c r="X166" s="4"/>
    </row>
    <row r="167" spans="1:24" x14ac:dyDescent="0.3">
      <c r="A167" s="144"/>
      <c r="B167" s="9" t="s">
        <v>287</v>
      </c>
      <c r="C167" s="35">
        <v>15</v>
      </c>
      <c r="D167" s="35">
        <v>2.5</v>
      </c>
      <c r="E167" s="44">
        <f t="shared" si="30"/>
        <v>37.5</v>
      </c>
      <c r="F167" s="35"/>
      <c r="G167" s="7">
        <v>4</v>
      </c>
      <c r="H167" s="41">
        <f t="shared" si="31"/>
        <v>89</v>
      </c>
      <c r="I167" s="7"/>
      <c r="J167" s="41"/>
      <c r="K167" s="65"/>
      <c r="L167" s="7"/>
      <c r="M167" s="7"/>
      <c r="N167" s="7"/>
      <c r="O167" s="35" t="s">
        <v>316</v>
      </c>
      <c r="P167" s="40" t="s">
        <v>49</v>
      </c>
      <c r="Q167" s="8"/>
      <c r="R167" s="8"/>
      <c r="S167" s="52"/>
      <c r="T167" s="10"/>
      <c r="U167" s="8"/>
      <c r="V167" s="9"/>
      <c r="W167" s="4"/>
      <c r="X167" s="4"/>
    </row>
    <row r="168" spans="1:24" x14ac:dyDescent="0.3">
      <c r="A168" s="144"/>
      <c r="B168" s="9" t="s">
        <v>288</v>
      </c>
      <c r="C168" s="35">
        <v>15</v>
      </c>
      <c r="D168" s="35">
        <v>2.5</v>
      </c>
      <c r="E168" s="44">
        <f t="shared" si="30"/>
        <v>37.5</v>
      </c>
      <c r="F168" s="35"/>
      <c r="G168" s="7">
        <v>4</v>
      </c>
      <c r="H168" s="41">
        <f t="shared" si="31"/>
        <v>89</v>
      </c>
      <c r="I168" s="7"/>
      <c r="J168" s="41"/>
      <c r="K168" s="65"/>
      <c r="L168" s="7"/>
      <c r="M168" s="7"/>
      <c r="N168" s="7"/>
      <c r="O168" s="35" t="s">
        <v>316</v>
      </c>
      <c r="P168" s="40" t="s">
        <v>49</v>
      </c>
      <c r="Q168" s="8"/>
      <c r="R168" s="8"/>
      <c r="S168" s="52"/>
      <c r="T168" s="10"/>
      <c r="U168" s="8"/>
      <c r="V168" s="9"/>
      <c r="W168" s="4"/>
      <c r="X168" s="4"/>
    </row>
    <row r="169" spans="1:24" x14ac:dyDescent="0.3">
      <c r="A169" s="144"/>
      <c r="B169" s="9" t="s">
        <v>289</v>
      </c>
      <c r="C169" s="35">
        <v>16.8</v>
      </c>
      <c r="D169" s="35">
        <v>2.5</v>
      </c>
      <c r="E169" s="44">
        <f t="shared" si="30"/>
        <v>42</v>
      </c>
      <c r="F169" s="35"/>
      <c r="G169" s="7">
        <v>4</v>
      </c>
      <c r="H169" s="41">
        <f t="shared" si="31"/>
        <v>99</v>
      </c>
      <c r="I169" s="7"/>
      <c r="J169" s="41"/>
      <c r="K169" s="65"/>
      <c r="L169" s="7"/>
      <c r="M169" s="7"/>
      <c r="N169" s="7"/>
      <c r="O169" s="35" t="s">
        <v>316</v>
      </c>
      <c r="P169" s="40" t="s">
        <v>49</v>
      </c>
      <c r="Q169" s="8"/>
      <c r="R169" s="8"/>
      <c r="S169" s="52"/>
      <c r="T169" s="10"/>
      <c r="U169" s="8"/>
      <c r="V169" s="9"/>
      <c r="W169" s="4"/>
      <c r="X169" s="4"/>
    </row>
    <row r="170" spans="1:24" x14ac:dyDescent="0.3">
      <c r="A170" s="144"/>
      <c r="B170" s="9" t="s">
        <v>290</v>
      </c>
      <c r="C170" s="35">
        <v>16.8</v>
      </c>
      <c r="D170" s="35">
        <v>2.5</v>
      </c>
      <c r="E170" s="44">
        <f t="shared" si="30"/>
        <v>42</v>
      </c>
      <c r="F170" s="35"/>
      <c r="G170" s="7">
        <v>4</v>
      </c>
      <c r="H170" s="41">
        <f t="shared" si="31"/>
        <v>99</v>
      </c>
      <c r="I170" s="7"/>
      <c r="J170" s="41"/>
      <c r="K170" s="65"/>
      <c r="L170" s="7"/>
      <c r="M170" s="7"/>
      <c r="N170" s="7"/>
      <c r="O170" s="35" t="s">
        <v>316</v>
      </c>
      <c r="P170" s="40" t="s">
        <v>49</v>
      </c>
      <c r="Q170" s="8"/>
      <c r="R170" s="8"/>
      <c r="S170" s="52"/>
      <c r="T170" s="10"/>
      <c r="U170" s="8"/>
      <c r="V170" s="9"/>
      <c r="W170" s="4"/>
      <c r="X170" s="4"/>
    </row>
    <row r="171" spans="1:24" x14ac:dyDescent="0.3">
      <c r="A171" s="144"/>
      <c r="B171" s="9" t="s">
        <v>291</v>
      </c>
      <c r="C171" s="35">
        <v>16.8</v>
      </c>
      <c r="D171" s="35">
        <v>2.5</v>
      </c>
      <c r="E171" s="44">
        <f t="shared" si="30"/>
        <v>42</v>
      </c>
      <c r="F171" s="35"/>
      <c r="G171" s="7">
        <v>4</v>
      </c>
      <c r="H171" s="41">
        <f t="shared" si="31"/>
        <v>99</v>
      </c>
      <c r="I171" s="7"/>
      <c r="J171" s="41"/>
      <c r="K171" s="65"/>
      <c r="L171" s="41"/>
      <c r="M171" s="7"/>
      <c r="N171" s="35"/>
      <c r="O171" s="35" t="s">
        <v>316</v>
      </c>
      <c r="P171" s="40" t="s">
        <v>49</v>
      </c>
      <c r="Q171" s="8"/>
      <c r="R171" s="8"/>
      <c r="S171" s="52"/>
      <c r="T171" s="10"/>
      <c r="U171" s="8"/>
      <c r="V171" s="9"/>
      <c r="W171" s="4"/>
      <c r="X171" s="4"/>
    </row>
    <row r="172" spans="1:24" x14ac:dyDescent="0.3">
      <c r="A172" s="144"/>
      <c r="B172" s="9" t="s">
        <v>292</v>
      </c>
      <c r="C172" s="35">
        <v>15</v>
      </c>
      <c r="D172" s="35">
        <v>2.5</v>
      </c>
      <c r="E172" s="44">
        <f t="shared" si="30"/>
        <v>37.5</v>
      </c>
      <c r="F172" s="7"/>
      <c r="G172" s="7">
        <v>4</v>
      </c>
      <c r="H172" s="41">
        <f t="shared" si="31"/>
        <v>89</v>
      </c>
      <c r="I172" s="7"/>
      <c r="J172" s="41"/>
      <c r="K172" s="65"/>
      <c r="L172" s="7"/>
      <c r="M172" s="7"/>
      <c r="N172" s="7"/>
      <c r="O172" s="35" t="s">
        <v>316</v>
      </c>
      <c r="P172" s="40" t="s">
        <v>49</v>
      </c>
      <c r="Q172" s="8"/>
      <c r="R172" s="8"/>
      <c r="S172" s="52"/>
      <c r="T172" s="10"/>
      <c r="U172" s="8"/>
      <c r="V172" s="9"/>
      <c r="W172" s="4"/>
      <c r="X172" s="4"/>
    </row>
    <row r="173" spans="1:24" x14ac:dyDescent="0.3">
      <c r="A173" s="144"/>
      <c r="B173" s="9" t="s">
        <v>293</v>
      </c>
      <c r="C173" s="35">
        <v>15</v>
      </c>
      <c r="D173" s="35">
        <v>2.5</v>
      </c>
      <c r="E173" s="44">
        <f t="shared" si="30"/>
        <v>37.5</v>
      </c>
      <c r="F173" s="7"/>
      <c r="G173" s="7">
        <v>4</v>
      </c>
      <c r="H173" s="41">
        <f t="shared" si="31"/>
        <v>89</v>
      </c>
      <c r="I173" s="7"/>
      <c r="J173" s="41"/>
      <c r="K173" s="65"/>
      <c r="L173" s="7"/>
      <c r="M173" s="7"/>
      <c r="N173" s="7"/>
      <c r="O173" s="35" t="s">
        <v>316</v>
      </c>
      <c r="P173" s="40" t="s">
        <v>49</v>
      </c>
      <c r="Q173" s="8"/>
      <c r="R173" s="8"/>
      <c r="S173" s="52"/>
      <c r="T173" s="10"/>
      <c r="U173" s="8"/>
      <c r="V173" s="9"/>
      <c r="W173" s="4"/>
      <c r="X173" s="4"/>
    </row>
    <row r="174" spans="1:24" x14ac:dyDescent="0.3">
      <c r="A174" s="144"/>
      <c r="B174" s="9" t="s">
        <v>294</v>
      </c>
      <c r="C174" s="35">
        <v>16.8</v>
      </c>
      <c r="D174" s="35">
        <v>2.5</v>
      </c>
      <c r="E174" s="44">
        <f t="shared" si="30"/>
        <v>42</v>
      </c>
      <c r="F174" s="35"/>
      <c r="G174" s="7">
        <v>4</v>
      </c>
      <c r="H174" s="41">
        <f t="shared" si="31"/>
        <v>99</v>
      </c>
      <c r="I174" s="7"/>
      <c r="J174" s="41"/>
      <c r="K174" s="65"/>
      <c r="L174" s="41"/>
      <c r="M174" s="7"/>
      <c r="N174" s="35"/>
      <c r="O174" s="35" t="s">
        <v>316</v>
      </c>
      <c r="P174" s="40" t="s">
        <v>49</v>
      </c>
      <c r="Q174" s="8"/>
      <c r="R174" s="8"/>
      <c r="S174" s="52"/>
      <c r="T174" s="10"/>
      <c r="U174" s="8"/>
      <c r="V174" s="9"/>
      <c r="W174" s="4"/>
      <c r="X174" s="4"/>
    </row>
    <row r="175" spans="1:24" x14ac:dyDescent="0.3">
      <c r="A175" s="144"/>
      <c r="B175" s="9" t="s">
        <v>295</v>
      </c>
      <c r="C175" s="35">
        <v>16.8</v>
      </c>
      <c r="D175" s="35">
        <v>2.5</v>
      </c>
      <c r="E175" s="44">
        <f t="shared" si="30"/>
        <v>42</v>
      </c>
      <c r="F175" s="35"/>
      <c r="G175" s="7">
        <v>4</v>
      </c>
      <c r="H175" s="41">
        <f t="shared" si="31"/>
        <v>99</v>
      </c>
      <c r="I175" s="7"/>
      <c r="J175" s="41"/>
      <c r="K175" s="65"/>
      <c r="L175" s="7"/>
      <c r="M175" s="7"/>
      <c r="N175" s="7"/>
      <c r="O175" s="35" t="s">
        <v>316</v>
      </c>
      <c r="P175" s="40" t="s">
        <v>49</v>
      </c>
      <c r="Q175" s="8"/>
      <c r="R175" s="8"/>
      <c r="S175" s="52"/>
      <c r="T175" s="10"/>
      <c r="U175" s="8"/>
      <c r="V175" s="9"/>
      <c r="W175" s="4"/>
      <c r="X175" s="4"/>
    </row>
    <row r="176" spans="1:24" x14ac:dyDescent="0.3">
      <c r="A176" s="144"/>
      <c r="B176" s="9" t="s">
        <v>296</v>
      </c>
      <c r="C176" s="35">
        <v>13.4</v>
      </c>
      <c r="D176" s="35">
        <v>2.5</v>
      </c>
      <c r="E176" s="44">
        <f t="shared" si="30"/>
        <v>33.5</v>
      </c>
      <c r="F176" s="35"/>
      <c r="G176" s="7">
        <v>4</v>
      </c>
      <c r="H176" s="41">
        <f t="shared" si="31"/>
        <v>79</v>
      </c>
      <c r="I176" s="32"/>
      <c r="J176" s="33"/>
      <c r="K176" s="103"/>
      <c r="L176" s="32"/>
      <c r="M176" s="33"/>
      <c r="N176" s="32"/>
      <c r="O176" s="35" t="s">
        <v>316</v>
      </c>
      <c r="P176" s="40" t="s">
        <v>49</v>
      </c>
      <c r="Q176" s="8"/>
      <c r="R176" s="8"/>
      <c r="S176" s="52"/>
      <c r="T176" s="10"/>
      <c r="U176" s="8"/>
      <c r="V176" s="9"/>
      <c r="W176" s="4"/>
      <c r="X176" s="4"/>
    </row>
    <row r="177" spans="1:24" x14ac:dyDescent="0.3">
      <c r="A177" s="144"/>
      <c r="B177" s="9" t="s">
        <v>297</v>
      </c>
      <c r="C177" s="35">
        <v>13.5</v>
      </c>
      <c r="D177" s="35">
        <v>2.5</v>
      </c>
      <c r="E177" s="44">
        <f t="shared" si="30"/>
        <v>33.75</v>
      </c>
      <c r="F177" s="35"/>
      <c r="G177" s="7">
        <v>4</v>
      </c>
      <c r="H177" s="41">
        <f t="shared" si="31"/>
        <v>80</v>
      </c>
      <c r="I177" s="7"/>
      <c r="J177" s="41"/>
      <c r="K177" s="65"/>
      <c r="L177" s="7"/>
      <c r="M177" s="7"/>
      <c r="N177" s="7"/>
      <c r="O177" s="35" t="s">
        <v>316</v>
      </c>
      <c r="P177" s="40" t="s">
        <v>49</v>
      </c>
      <c r="Q177" s="8"/>
      <c r="R177" s="8"/>
      <c r="S177" s="52"/>
      <c r="T177" s="10"/>
      <c r="U177" s="8"/>
      <c r="V177" s="9"/>
      <c r="W177" s="4"/>
      <c r="X177" s="4"/>
    </row>
    <row r="178" spans="1:24" x14ac:dyDescent="0.3">
      <c r="A178" s="144"/>
      <c r="B178" s="9" t="s">
        <v>298</v>
      </c>
      <c r="C178" s="35">
        <v>13.4</v>
      </c>
      <c r="D178" s="35">
        <v>2.5</v>
      </c>
      <c r="E178" s="44">
        <f t="shared" si="30"/>
        <v>33.5</v>
      </c>
      <c r="F178" s="35"/>
      <c r="G178" s="7">
        <v>4</v>
      </c>
      <c r="H178" s="41">
        <f t="shared" si="31"/>
        <v>79</v>
      </c>
      <c r="I178" s="7"/>
      <c r="J178" s="41"/>
      <c r="K178" s="65"/>
      <c r="L178" s="7"/>
      <c r="M178" s="7"/>
      <c r="N178" s="7"/>
      <c r="O178" s="35" t="s">
        <v>316</v>
      </c>
      <c r="P178" s="40" t="s">
        <v>49</v>
      </c>
      <c r="Q178" s="8"/>
      <c r="R178" s="8"/>
      <c r="S178" s="52"/>
      <c r="T178" s="10"/>
      <c r="U178" s="8"/>
      <c r="V178" s="9"/>
      <c r="W178" s="4"/>
      <c r="X178" s="4"/>
    </row>
    <row r="179" spans="1:24" x14ac:dyDescent="0.3">
      <c r="A179" s="144"/>
      <c r="B179" s="9" t="s">
        <v>299</v>
      </c>
      <c r="C179" s="35">
        <v>15.3</v>
      </c>
      <c r="D179" s="35">
        <v>2.5</v>
      </c>
      <c r="E179" s="44">
        <f t="shared" si="30"/>
        <v>38.25</v>
      </c>
      <c r="F179" s="35"/>
      <c r="G179" s="7">
        <v>4</v>
      </c>
      <c r="H179" s="41">
        <f t="shared" si="31"/>
        <v>91</v>
      </c>
      <c r="I179" s="7"/>
      <c r="J179" s="41"/>
      <c r="K179" s="65"/>
      <c r="L179" s="7"/>
      <c r="M179" s="7"/>
      <c r="N179" s="7"/>
      <c r="O179" s="35" t="s">
        <v>316</v>
      </c>
      <c r="P179" s="40" t="s">
        <v>49</v>
      </c>
      <c r="Q179" s="8"/>
      <c r="R179" s="8"/>
      <c r="S179" s="52"/>
      <c r="T179" s="10"/>
      <c r="U179" s="8"/>
      <c r="V179" s="9"/>
      <c r="W179" s="4"/>
      <c r="X179" s="4"/>
    </row>
    <row r="180" spans="1:24" x14ac:dyDescent="0.3">
      <c r="A180" s="144"/>
      <c r="B180" s="9" t="s">
        <v>282</v>
      </c>
      <c r="C180" s="35">
        <v>12</v>
      </c>
      <c r="D180" s="35">
        <v>2.5</v>
      </c>
      <c r="E180" s="44">
        <f t="shared" si="30"/>
        <v>30</v>
      </c>
      <c r="F180" s="35"/>
      <c r="G180" s="7">
        <v>4</v>
      </c>
      <c r="H180" s="41">
        <f t="shared" si="31"/>
        <v>71</v>
      </c>
      <c r="I180" s="7"/>
      <c r="J180" s="41"/>
      <c r="K180" s="65"/>
      <c r="L180" s="8"/>
      <c r="M180" s="7"/>
      <c r="N180" s="8"/>
      <c r="O180" s="35" t="s">
        <v>316</v>
      </c>
      <c r="P180" s="40" t="s">
        <v>49</v>
      </c>
      <c r="Q180" s="8"/>
      <c r="R180" s="8"/>
      <c r="S180" s="52"/>
      <c r="T180" s="10"/>
      <c r="U180" s="8"/>
      <c r="V180" s="9"/>
      <c r="W180" s="4"/>
      <c r="X180" s="4"/>
    </row>
    <row r="181" spans="1:24" x14ac:dyDescent="0.3">
      <c r="A181" s="144"/>
      <c r="B181" s="9" t="s">
        <v>300</v>
      </c>
      <c r="C181" s="35">
        <v>13.3</v>
      </c>
      <c r="D181" s="35">
        <v>2.5</v>
      </c>
      <c r="E181" s="44">
        <f t="shared" si="30"/>
        <v>33.25</v>
      </c>
      <c r="F181" s="35"/>
      <c r="G181" s="7">
        <v>4</v>
      </c>
      <c r="H181" s="41">
        <f t="shared" si="31"/>
        <v>79</v>
      </c>
      <c r="I181" s="32"/>
      <c r="J181" s="33"/>
      <c r="K181" s="103"/>
      <c r="L181" s="35"/>
      <c r="M181" s="33"/>
      <c r="N181" s="35"/>
      <c r="O181" s="35" t="s">
        <v>316</v>
      </c>
      <c r="P181" s="40" t="s">
        <v>49</v>
      </c>
      <c r="Q181" s="8"/>
      <c r="R181" s="8"/>
      <c r="S181" s="52"/>
      <c r="T181" s="10"/>
      <c r="U181" s="8"/>
      <c r="V181" s="9"/>
      <c r="W181" s="4"/>
      <c r="X181" s="4"/>
    </row>
    <row r="182" spans="1:24" x14ac:dyDescent="0.3">
      <c r="A182" s="144"/>
      <c r="B182" s="9" t="s">
        <v>301</v>
      </c>
      <c r="C182" s="35">
        <v>14.4</v>
      </c>
      <c r="D182" s="35">
        <v>2.5</v>
      </c>
      <c r="E182" s="44">
        <f t="shared" si="30"/>
        <v>36</v>
      </c>
      <c r="F182" s="32"/>
      <c r="G182" s="7">
        <v>4</v>
      </c>
      <c r="H182" s="41">
        <f t="shared" si="31"/>
        <v>85</v>
      </c>
      <c r="I182" s="104"/>
      <c r="J182" s="105"/>
      <c r="K182" s="106"/>
      <c r="L182" s="104"/>
      <c r="M182" s="104"/>
      <c r="N182" s="104"/>
      <c r="O182" s="35" t="s">
        <v>316</v>
      </c>
      <c r="P182" s="40" t="s">
        <v>49</v>
      </c>
      <c r="Q182" s="8"/>
      <c r="R182" s="8"/>
      <c r="S182" s="52"/>
      <c r="T182" s="10"/>
      <c r="U182" s="8"/>
      <c r="V182" s="9"/>
      <c r="W182" s="4"/>
      <c r="X182" s="4"/>
    </row>
    <row r="183" spans="1:24" ht="15" thickBot="1" x14ac:dyDescent="0.35">
      <c r="A183" s="145"/>
      <c r="B183" s="9"/>
      <c r="C183" s="35"/>
      <c r="D183" s="35"/>
      <c r="E183" s="44"/>
      <c r="F183" s="35"/>
      <c r="G183" s="104"/>
      <c r="H183" s="105"/>
      <c r="I183" s="104"/>
      <c r="J183" s="105"/>
      <c r="K183" s="106"/>
      <c r="L183" s="107"/>
      <c r="M183" s="107"/>
      <c r="N183" s="107"/>
      <c r="O183" s="107"/>
      <c r="P183" s="104"/>
      <c r="Q183" s="8"/>
      <c r="R183" s="8"/>
      <c r="S183" s="52"/>
      <c r="T183" s="10"/>
      <c r="U183" s="8"/>
      <c r="V183" s="9"/>
      <c r="W183" s="4"/>
      <c r="X183" s="4"/>
    </row>
    <row r="184" spans="1:24" s="80" customFormat="1" ht="24" thickBot="1" x14ac:dyDescent="0.5">
      <c r="A184" s="93" t="s">
        <v>265</v>
      </c>
      <c r="B184" s="92" t="s">
        <v>241</v>
      </c>
      <c r="C184" s="81"/>
      <c r="D184" s="82"/>
      <c r="E184" s="83"/>
      <c r="F184" s="81"/>
      <c r="G184" s="84"/>
      <c r="H184" s="85"/>
      <c r="I184" s="84"/>
      <c r="J184" s="85"/>
      <c r="K184" s="86"/>
      <c r="L184" s="85"/>
      <c r="M184" s="84"/>
      <c r="N184" s="84"/>
      <c r="O184" s="87"/>
      <c r="P184" s="87"/>
      <c r="Q184" s="82"/>
      <c r="R184" s="82"/>
      <c r="S184" s="88"/>
      <c r="T184" s="89"/>
      <c r="U184" s="82"/>
      <c r="V184" s="90"/>
      <c r="W184" s="91"/>
      <c r="X184" s="91"/>
    </row>
    <row r="185" spans="1:24" x14ac:dyDescent="0.3">
      <c r="B185" s="9" t="s">
        <v>180</v>
      </c>
      <c r="C185" s="35">
        <v>32.799999999999997</v>
      </c>
      <c r="D185" s="35">
        <v>2.5</v>
      </c>
      <c r="E185" s="44">
        <f t="shared" si="30"/>
        <v>82</v>
      </c>
      <c r="F185" s="8">
        <v>100</v>
      </c>
      <c r="G185" s="7">
        <v>6</v>
      </c>
      <c r="H185" s="41">
        <f t="shared" ref="H185:H186" si="32">ROUNDUP(G185*E185*35.32/60,0)</f>
        <v>290</v>
      </c>
      <c r="I185" s="7"/>
      <c r="J185" s="41">
        <f>ROUNDUP(0.06*10.77*C185+5*F185,0)</f>
        <v>522</v>
      </c>
      <c r="L185" s="7"/>
      <c r="M185" s="7"/>
      <c r="N185" s="32"/>
      <c r="O185" s="7"/>
      <c r="P185" s="65" t="s">
        <v>203</v>
      </c>
      <c r="Q185" s="8"/>
      <c r="R185" s="8"/>
      <c r="S185" s="52"/>
      <c r="T185" s="10"/>
      <c r="U185" s="8"/>
      <c r="V185" s="9"/>
      <c r="W185" s="4"/>
      <c r="X185" s="4"/>
    </row>
    <row r="186" spans="1:24" x14ac:dyDescent="0.3">
      <c r="B186" s="9" t="s">
        <v>302</v>
      </c>
      <c r="C186" s="35">
        <v>36.6</v>
      </c>
      <c r="D186" s="35">
        <v>2.5</v>
      </c>
      <c r="E186" s="44">
        <f t="shared" si="30"/>
        <v>91.5</v>
      </c>
      <c r="F186" s="8">
        <v>20</v>
      </c>
      <c r="G186" s="7"/>
      <c r="H186" s="41">
        <f t="shared" si="32"/>
        <v>0</v>
      </c>
      <c r="I186" s="7"/>
      <c r="J186" s="41">
        <f>ROUNDUP(0.06*10.77*C186+5*F186,0)</f>
        <v>124</v>
      </c>
      <c r="K186" s="39"/>
      <c r="L186" s="7"/>
      <c r="M186" s="7"/>
      <c r="N186" s="7"/>
      <c r="O186" s="7"/>
      <c r="P186" s="7" t="s">
        <v>196</v>
      </c>
      <c r="Q186" s="8"/>
      <c r="R186" s="8"/>
      <c r="S186" s="52"/>
      <c r="T186" s="10"/>
      <c r="U186" s="8"/>
      <c r="V186" s="9"/>
      <c r="W186" s="4"/>
      <c r="X186" s="4"/>
    </row>
    <row r="187" spans="1:24" x14ac:dyDescent="0.3">
      <c r="B187" s="9" t="s">
        <v>303</v>
      </c>
      <c r="C187" s="35">
        <v>24.6</v>
      </c>
      <c r="D187" s="35">
        <v>2.5</v>
      </c>
      <c r="E187" s="44">
        <f t="shared" si="30"/>
        <v>61.5</v>
      </c>
      <c r="F187" s="8">
        <v>6</v>
      </c>
      <c r="G187" s="7"/>
      <c r="H187" s="41">
        <f t="shared" ref="H187:H196" si="33">ROUNDUP(G187*E187*35.32/60,0)</f>
        <v>0</v>
      </c>
      <c r="I187" s="7"/>
      <c r="J187" s="41">
        <f>ROUNDUP(0.06*10.77*C187+5*F187,0)</f>
        <v>46</v>
      </c>
      <c r="K187" s="39"/>
      <c r="M187" s="7"/>
      <c r="N187" s="7"/>
      <c r="O187" s="7"/>
      <c r="P187" s="7" t="s">
        <v>196</v>
      </c>
      <c r="Q187" s="8"/>
      <c r="R187" s="8"/>
      <c r="S187" s="52"/>
      <c r="T187" s="10"/>
      <c r="U187" s="8"/>
      <c r="V187" s="9"/>
      <c r="W187" s="4"/>
      <c r="X187" s="4"/>
    </row>
    <row r="188" spans="1:24" x14ac:dyDescent="0.3">
      <c r="B188" s="9" t="s">
        <v>305</v>
      </c>
      <c r="C188" s="35">
        <v>25</v>
      </c>
      <c r="D188" s="35">
        <v>2.5</v>
      </c>
      <c r="E188" s="44">
        <f t="shared" si="30"/>
        <v>62.5</v>
      </c>
      <c r="F188" s="35"/>
      <c r="G188" s="32">
        <v>4</v>
      </c>
      <c r="H188" s="41">
        <f t="shared" si="33"/>
        <v>148</v>
      </c>
      <c r="I188" s="32"/>
      <c r="J188" s="41">
        <f>ROUNDUP(0.12*10.77*C188+5*F188,0)</f>
        <v>33</v>
      </c>
      <c r="K188" s="41"/>
      <c r="L188" s="39"/>
      <c r="M188" s="7"/>
      <c r="N188" s="7"/>
      <c r="O188" s="38"/>
      <c r="P188" s="38" t="s">
        <v>189</v>
      </c>
      <c r="Q188" s="8"/>
      <c r="R188" s="8"/>
      <c r="S188" s="52"/>
      <c r="T188" s="10"/>
      <c r="U188" s="8"/>
      <c r="V188" s="9"/>
      <c r="W188" s="4"/>
      <c r="X188" s="4"/>
    </row>
    <row r="189" spans="1:24" x14ac:dyDescent="0.3">
      <c r="B189" s="9" t="s">
        <v>304</v>
      </c>
      <c r="C189" s="35">
        <v>23.5</v>
      </c>
      <c r="D189" s="35">
        <v>2.5</v>
      </c>
      <c r="E189" s="44">
        <f t="shared" si="30"/>
        <v>58.75</v>
      </c>
      <c r="F189" s="32"/>
      <c r="G189" s="32">
        <v>4</v>
      </c>
      <c r="H189" s="41">
        <f t="shared" si="33"/>
        <v>139</v>
      </c>
      <c r="I189" s="32"/>
      <c r="J189" s="33"/>
      <c r="K189" s="103"/>
      <c r="L189" s="32"/>
      <c r="M189" s="33"/>
      <c r="N189" s="32"/>
      <c r="O189" s="7"/>
      <c r="P189" s="40" t="s">
        <v>49</v>
      </c>
      <c r="Q189" s="8"/>
      <c r="R189" s="8"/>
      <c r="S189" s="52"/>
      <c r="T189" s="10"/>
      <c r="U189" s="8"/>
      <c r="V189" s="9"/>
      <c r="W189" s="4"/>
      <c r="X189" s="4"/>
    </row>
    <row r="190" spans="1:24" x14ac:dyDescent="0.3">
      <c r="B190" s="9" t="s">
        <v>200</v>
      </c>
      <c r="C190" s="35">
        <v>30</v>
      </c>
      <c r="D190" s="35">
        <v>2.5</v>
      </c>
      <c r="E190" s="44">
        <f t="shared" si="30"/>
        <v>75</v>
      </c>
      <c r="F190" s="32"/>
      <c r="G190" s="7">
        <v>12</v>
      </c>
      <c r="H190" s="41">
        <f t="shared" si="33"/>
        <v>530</v>
      </c>
      <c r="I190" s="7"/>
      <c r="J190" s="41"/>
      <c r="K190" s="65"/>
      <c r="L190" s="41"/>
      <c r="M190" s="7"/>
      <c r="N190" s="35"/>
      <c r="O190" s="7"/>
      <c r="P190" s="7" t="s">
        <v>314</v>
      </c>
      <c r="Q190" s="8"/>
      <c r="R190" s="8"/>
      <c r="S190" s="52"/>
      <c r="T190" s="10"/>
      <c r="U190" s="8"/>
      <c r="V190" s="9"/>
      <c r="W190" s="4"/>
      <c r="X190" s="4"/>
    </row>
    <row r="191" spans="1:24" x14ac:dyDescent="0.3">
      <c r="B191" s="9" t="s">
        <v>306</v>
      </c>
      <c r="C191" s="35">
        <v>155</v>
      </c>
      <c r="D191" s="35">
        <v>2.5</v>
      </c>
      <c r="E191" s="44">
        <f t="shared" si="30"/>
        <v>387.5</v>
      </c>
      <c r="F191" s="35">
        <v>20</v>
      </c>
      <c r="G191" s="32">
        <v>6</v>
      </c>
      <c r="H191" s="41">
        <f t="shared" si="33"/>
        <v>1369</v>
      </c>
      <c r="I191" s="32"/>
      <c r="J191" s="41">
        <f>ROUNDUP(0.06*10.77*C191+5*F191,0)</f>
        <v>201</v>
      </c>
      <c r="K191" s="65"/>
      <c r="L191" s="32"/>
      <c r="M191" s="33"/>
      <c r="N191" s="32"/>
      <c r="O191" s="7"/>
      <c r="P191" s="7" t="s">
        <v>311</v>
      </c>
      <c r="Q191" s="8"/>
      <c r="R191" s="8"/>
      <c r="S191" s="52"/>
      <c r="T191" s="10"/>
      <c r="U191" s="8"/>
      <c r="V191" s="9"/>
      <c r="W191" s="4"/>
      <c r="X191" s="4"/>
    </row>
    <row r="192" spans="1:24" x14ac:dyDescent="0.3">
      <c r="B192" s="9" t="s">
        <v>307</v>
      </c>
      <c r="C192" s="35">
        <v>52</v>
      </c>
      <c r="D192" s="35">
        <v>2.5</v>
      </c>
      <c r="E192" s="44">
        <f t="shared" si="30"/>
        <v>130</v>
      </c>
      <c r="F192" s="32"/>
      <c r="G192" s="7">
        <v>6</v>
      </c>
      <c r="H192" s="41">
        <f t="shared" si="33"/>
        <v>460</v>
      </c>
      <c r="I192" s="7"/>
      <c r="J192" s="41">
        <f>ROUNDUP(0.06*10.77*C192+5*F192,0)</f>
        <v>34</v>
      </c>
      <c r="K192" s="41"/>
      <c r="L192" s="39"/>
      <c r="M192" s="7"/>
      <c r="N192" s="7"/>
      <c r="O192" s="38"/>
      <c r="P192" s="7" t="s">
        <v>311</v>
      </c>
      <c r="Q192" s="8"/>
      <c r="R192" s="8"/>
      <c r="S192" s="52"/>
      <c r="T192" s="10"/>
      <c r="U192" s="8"/>
      <c r="V192" s="9"/>
      <c r="W192" s="4"/>
      <c r="X192" s="4"/>
    </row>
    <row r="193" spans="2:24" x14ac:dyDescent="0.3">
      <c r="B193" s="9" t="s">
        <v>308</v>
      </c>
      <c r="C193" s="35">
        <v>23.8</v>
      </c>
      <c r="D193" s="35">
        <v>2.5</v>
      </c>
      <c r="E193" s="44">
        <f t="shared" si="30"/>
        <v>59.5</v>
      </c>
      <c r="F193" s="32"/>
      <c r="G193" s="7">
        <v>6</v>
      </c>
      <c r="H193" s="41">
        <f t="shared" si="33"/>
        <v>211</v>
      </c>
      <c r="I193" s="7"/>
      <c r="J193" s="41">
        <f>ROUNDUP(0.12*10.77*C193+5*F193,0)</f>
        <v>31</v>
      </c>
      <c r="K193" s="41"/>
      <c r="L193" s="39"/>
      <c r="M193" s="7"/>
      <c r="N193" s="7"/>
      <c r="O193" s="38"/>
      <c r="P193" s="38" t="s">
        <v>189</v>
      </c>
      <c r="Q193" s="8"/>
      <c r="R193" s="8"/>
      <c r="S193" s="52"/>
      <c r="T193" s="10"/>
      <c r="U193" s="8"/>
      <c r="V193" s="9"/>
      <c r="W193" s="4"/>
      <c r="X193" s="4"/>
    </row>
    <row r="194" spans="2:24" x14ac:dyDescent="0.3">
      <c r="B194" s="9" t="s">
        <v>309</v>
      </c>
      <c r="C194" s="35">
        <v>23.8</v>
      </c>
      <c r="D194" s="35">
        <v>2.5</v>
      </c>
      <c r="E194" s="44">
        <f t="shared" si="30"/>
        <v>59.5</v>
      </c>
      <c r="F194" s="32"/>
      <c r="G194" s="7">
        <v>6</v>
      </c>
      <c r="H194" s="41">
        <f t="shared" si="33"/>
        <v>211</v>
      </c>
      <c r="I194" s="7"/>
      <c r="J194" s="41">
        <f>ROUNDUP(0.12*10.77*C194+5*F194,0)</f>
        <v>31</v>
      </c>
      <c r="K194" s="41"/>
      <c r="L194" s="39"/>
      <c r="M194" s="7"/>
      <c r="N194" s="7"/>
      <c r="O194" s="38"/>
      <c r="P194" s="38" t="s">
        <v>189</v>
      </c>
      <c r="Q194" s="8"/>
      <c r="R194" s="8"/>
      <c r="S194" s="52"/>
      <c r="T194" s="10"/>
      <c r="U194" s="8"/>
      <c r="V194" s="9"/>
      <c r="W194" s="4"/>
      <c r="X194" s="4"/>
    </row>
    <row r="195" spans="2:24" x14ac:dyDescent="0.3">
      <c r="B195" s="9" t="s">
        <v>188</v>
      </c>
      <c r="C195" s="35">
        <v>23.8</v>
      </c>
      <c r="D195" s="35">
        <v>2.5</v>
      </c>
      <c r="E195" s="44">
        <f t="shared" si="30"/>
        <v>59.5</v>
      </c>
      <c r="F195" s="1">
        <v>4</v>
      </c>
      <c r="G195" s="7">
        <v>5</v>
      </c>
      <c r="H195" s="41">
        <f t="shared" si="33"/>
        <v>176</v>
      </c>
      <c r="I195" s="7"/>
      <c r="J195" s="41">
        <f>ROUNDUP(0.06*10.77*C195+5*F195,0)</f>
        <v>36</v>
      </c>
      <c r="K195" s="65"/>
      <c r="L195" s="7"/>
      <c r="M195" s="7"/>
      <c r="N195" s="7"/>
      <c r="O195" s="7"/>
      <c r="P195" s="7" t="s">
        <v>311</v>
      </c>
      <c r="Q195" s="8"/>
      <c r="R195" s="8"/>
      <c r="S195" s="52"/>
      <c r="T195" s="10"/>
      <c r="U195" s="8"/>
      <c r="V195" s="9"/>
      <c r="W195" s="4"/>
      <c r="X195" s="4"/>
    </row>
    <row r="196" spans="2:24" x14ac:dyDescent="0.3">
      <c r="B196" s="9" t="s">
        <v>81</v>
      </c>
      <c r="C196" s="35">
        <v>31.7</v>
      </c>
      <c r="D196" s="35">
        <v>2.5</v>
      </c>
      <c r="E196" s="44">
        <f t="shared" si="30"/>
        <v>79.25</v>
      </c>
      <c r="F196" s="32">
        <v>15</v>
      </c>
      <c r="G196" s="7">
        <v>6</v>
      </c>
      <c r="H196" s="41">
        <f t="shared" si="33"/>
        <v>280</v>
      </c>
      <c r="I196" s="7"/>
      <c r="J196" s="41">
        <f>ROUNDUP(0.06*10.77*C196+5*F196,0)</f>
        <v>96</v>
      </c>
      <c r="K196" s="65"/>
      <c r="L196" s="7"/>
      <c r="M196" s="7"/>
      <c r="N196" s="7"/>
      <c r="O196" s="38"/>
      <c r="P196" s="7" t="s">
        <v>45</v>
      </c>
      <c r="Q196" s="8"/>
      <c r="R196" s="8"/>
      <c r="S196" s="52"/>
      <c r="T196" s="10"/>
      <c r="U196" s="8"/>
      <c r="V196" s="9"/>
      <c r="W196" s="4"/>
      <c r="X196" s="4"/>
    </row>
    <row r="197" spans="2:24" x14ac:dyDescent="0.3">
      <c r="B197" s="9"/>
      <c r="C197" s="35"/>
      <c r="D197" s="35"/>
      <c r="E197" s="44"/>
      <c r="F197" s="32"/>
      <c r="G197" s="7"/>
      <c r="H197" s="41"/>
      <c r="I197" s="7"/>
      <c r="J197" s="41"/>
      <c r="K197" s="65"/>
      <c r="L197" s="7"/>
      <c r="M197" s="7"/>
      <c r="N197" s="7"/>
      <c r="O197" s="7"/>
      <c r="P197" s="7"/>
      <c r="Q197" s="8"/>
      <c r="R197" s="8"/>
      <c r="S197" s="52"/>
      <c r="T197" s="10"/>
      <c r="U197" s="8"/>
      <c r="V197" s="9"/>
      <c r="W197" s="4"/>
      <c r="X197" s="4"/>
    </row>
    <row r="198" spans="2:24" x14ac:dyDescent="0.3">
      <c r="B198" s="9"/>
      <c r="C198" s="35"/>
      <c r="D198" s="35"/>
      <c r="E198" s="44"/>
      <c r="F198" s="32"/>
      <c r="G198" s="7"/>
      <c r="H198" s="41"/>
      <c r="I198" s="7"/>
      <c r="J198" s="41"/>
      <c r="K198" s="65"/>
      <c r="L198" s="7"/>
      <c r="M198" s="7"/>
      <c r="N198" s="7"/>
      <c r="O198" s="7"/>
      <c r="P198" s="7"/>
      <c r="Q198" s="8"/>
      <c r="R198" s="8"/>
      <c r="S198" s="52"/>
      <c r="T198" s="10"/>
      <c r="U198" s="8"/>
      <c r="V198" s="9"/>
      <c r="W198" s="4"/>
      <c r="X198" s="4"/>
    </row>
    <row r="199" spans="2:24" x14ac:dyDescent="0.3">
      <c r="B199" s="9"/>
      <c r="C199" s="35"/>
      <c r="D199" s="35"/>
      <c r="E199" s="44"/>
      <c r="F199" s="32"/>
      <c r="G199" s="7"/>
      <c r="H199" s="41"/>
      <c r="I199" s="7"/>
      <c r="J199" s="41"/>
      <c r="K199" s="65"/>
      <c r="L199" s="7"/>
      <c r="M199" s="7"/>
      <c r="N199" s="7"/>
      <c r="O199" s="7"/>
      <c r="P199" s="7"/>
      <c r="Q199" s="8"/>
      <c r="R199" s="8"/>
      <c r="S199" s="52"/>
      <c r="T199" s="10"/>
      <c r="U199" s="8"/>
      <c r="V199" s="9"/>
      <c r="W199" s="4"/>
      <c r="X199" s="4"/>
    </row>
    <row r="200" spans="2:24" x14ac:dyDescent="0.3">
      <c r="B200" s="9"/>
      <c r="C200" s="35"/>
      <c r="D200" s="35"/>
      <c r="E200" s="44"/>
      <c r="F200" s="32"/>
      <c r="G200" s="7"/>
      <c r="H200" s="41"/>
      <c r="I200" s="7"/>
      <c r="J200" s="41"/>
      <c r="K200" s="65"/>
      <c r="L200" s="7"/>
      <c r="M200" s="7"/>
      <c r="N200" s="7"/>
      <c r="O200" s="7"/>
      <c r="P200" s="7"/>
      <c r="Q200" s="8"/>
      <c r="R200" s="8"/>
      <c r="S200" s="52"/>
      <c r="T200" s="10"/>
      <c r="U200" s="8"/>
      <c r="V200" s="9"/>
      <c r="W200" s="4"/>
      <c r="X200" s="4"/>
    </row>
    <row r="201" spans="2:24" x14ac:dyDescent="0.3">
      <c r="B201" s="9"/>
      <c r="C201" s="35"/>
      <c r="D201" s="35"/>
      <c r="E201" s="44"/>
      <c r="F201" s="32"/>
      <c r="G201" s="7"/>
      <c r="H201" s="41"/>
      <c r="I201" s="7"/>
      <c r="J201" s="41"/>
      <c r="K201" s="65"/>
      <c r="L201" s="41"/>
      <c r="M201" s="7"/>
      <c r="N201" s="35"/>
      <c r="O201" s="7"/>
      <c r="P201" s="7"/>
      <c r="Q201" s="8"/>
      <c r="R201" s="8"/>
      <c r="S201" s="52"/>
      <c r="T201" s="10"/>
      <c r="U201" s="8"/>
      <c r="V201" s="9"/>
      <c r="W201" s="4"/>
      <c r="X201" s="4"/>
    </row>
    <row r="202" spans="2:24" x14ac:dyDescent="0.3">
      <c r="B202" s="9"/>
      <c r="C202" s="35"/>
      <c r="D202" s="35"/>
      <c r="E202" s="35"/>
      <c r="F202" s="32"/>
      <c r="G202" s="7"/>
      <c r="H202" s="41"/>
      <c r="I202" s="7"/>
      <c r="J202" s="41"/>
      <c r="K202" s="65"/>
      <c r="L202" s="7"/>
      <c r="M202" s="7"/>
      <c r="N202" s="7"/>
      <c r="O202" s="7"/>
      <c r="P202" s="7"/>
      <c r="Q202" s="8"/>
      <c r="R202" s="8"/>
      <c r="S202" s="52"/>
      <c r="T202" s="10"/>
      <c r="U202" s="8"/>
      <c r="V202" s="9"/>
      <c r="W202" s="4"/>
      <c r="X202" s="4"/>
    </row>
    <row r="203" spans="2:24" x14ac:dyDescent="0.3">
      <c r="B203" s="9"/>
      <c r="C203" s="35"/>
      <c r="D203" s="35"/>
      <c r="E203" s="35"/>
      <c r="F203" s="32"/>
      <c r="G203" s="7"/>
      <c r="H203" s="41"/>
      <c r="I203" s="7"/>
      <c r="J203" s="41"/>
      <c r="K203" s="65"/>
      <c r="L203" s="7"/>
      <c r="M203" s="7"/>
      <c r="N203" s="7"/>
      <c r="O203" s="7"/>
      <c r="P203" s="7"/>
      <c r="Q203" s="8"/>
      <c r="R203" s="8"/>
      <c r="S203" s="52"/>
      <c r="T203" s="10"/>
      <c r="U203" s="8"/>
      <c r="V203" s="9"/>
      <c r="W203" s="4"/>
      <c r="X203" s="4"/>
    </row>
    <row r="204" spans="2:24" x14ac:dyDescent="0.3">
      <c r="B204" s="9"/>
      <c r="C204" s="35"/>
      <c r="D204" s="35"/>
      <c r="E204" s="35"/>
      <c r="F204" s="32"/>
      <c r="G204" s="7"/>
      <c r="H204" s="41"/>
      <c r="I204" s="7"/>
      <c r="J204" s="41"/>
      <c r="K204" s="65"/>
      <c r="L204" s="7"/>
      <c r="M204" s="7"/>
      <c r="N204" s="7"/>
      <c r="O204" s="7"/>
      <c r="P204" s="7"/>
      <c r="Q204" s="8"/>
      <c r="R204" s="8"/>
      <c r="S204" s="52"/>
      <c r="T204" s="10"/>
      <c r="U204" s="8"/>
      <c r="V204" s="9"/>
      <c r="W204" s="4"/>
      <c r="X204" s="4"/>
    </row>
    <row r="205" spans="2:24" x14ac:dyDescent="0.3">
      <c r="B205" s="9"/>
      <c r="C205" s="35"/>
      <c r="D205" s="35"/>
      <c r="E205" s="35"/>
      <c r="F205" s="32"/>
      <c r="G205" s="7"/>
      <c r="H205" s="41"/>
      <c r="I205" s="7"/>
      <c r="J205" s="41"/>
      <c r="K205" s="65"/>
      <c r="L205" s="7"/>
      <c r="M205" s="7"/>
      <c r="N205" s="7"/>
      <c r="O205" s="7"/>
      <c r="P205" s="7"/>
      <c r="Q205" s="8"/>
      <c r="R205" s="8"/>
      <c r="S205" s="52"/>
      <c r="T205" s="10"/>
      <c r="U205" s="8"/>
      <c r="V205" s="9"/>
      <c r="W205" s="4"/>
      <c r="X205" s="4"/>
    </row>
    <row r="206" spans="2:24" x14ac:dyDescent="0.3">
      <c r="B206" s="9"/>
      <c r="C206" s="35"/>
      <c r="D206" s="35"/>
      <c r="E206" s="44"/>
      <c r="F206" s="32"/>
      <c r="G206" s="7"/>
      <c r="H206" s="41"/>
      <c r="I206" s="7"/>
      <c r="J206" s="41"/>
      <c r="K206" s="65"/>
      <c r="L206" s="7"/>
      <c r="M206" s="7"/>
      <c r="N206" s="7"/>
      <c r="O206" s="7"/>
      <c r="P206" s="7"/>
      <c r="Q206" s="8"/>
      <c r="R206" s="8"/>
      <c r="S206" s="52"/>
      <c r="T206" s="10"/>
      <c r="U206" s="8"/>
      <c r="V206" s="9"/>
      <c r="W206" s="4"/>
      <c r="X206" s="4"/>
    </row>
    <row r="207" spans="2:24" x14ac:dyDescent="0.3">
      <c r="B207" s="9"/>
      <c r="C207" s="35"/>
      <c r="D207" s="35"/>
      <c r="E207" s="44"/>
      <c r="F207" s="32"/>
      <c r="G207" s="7"/>
      <c r="H207" s="41"/>
      <c r="I207" s="7"/>
      <c r="J207" s="41"/>
      <c r="K207" s="65"/>
      <c r="L207" s="41"/>
      <c r="M207" s="7"/>
      <c r="N207" s="35"/>
      <c r="O207" s="7"/>
      <c r="P207" s="7"/>
      <c r="Q207" s="8"/>
      <c r="R207" s="8"/>
      <c r="S207" s="52"/>
      <c r="T207" s="10"/>
      <c r="U207" s="8"/>
      <c r="V207" s="9"/>
      <c r="W207" s="4"/>
      <c r="X207" s="4"/>
    </row>
    <row r="208" spans="2:24" x14ac:dyDescent="0.3">
      <c r="B208" s="9"/>
      <c r="C208" s="35"/>
      <c r="D208" s="35"/>
      <c r="E208" s="44"/>
      <c r="F208" s="35"/>
      <c r="G208" s="7"/>
      <c r="H208" s="41"/>
      <c r="I208" s="7"/>
      <c r="J208" s="41"/>
      <c r="K208" s="65"/>
      <c r="L208" s="41"/>
      <c r="M208" s="7"/>
      <c r="N208" s="35"/>
      <c r="O208" s="7"/>
      <c r="P208" s="7"/>
      <c r="Q208" s="8"/>
      <c r="R208" s="8"/>
      <c r="S208" s="52"/>
      <c r="T208" s="10"/>
      <c r="U208" s="8"/>
      <c r="V208" s="9"/>
      <c r="W208" s="4"/>
      <c r="X208" s="4"/>
    </row>
    <row r="209" spans="2:24" x14ac:dyDescent="0.3">
      <c r="B209" s="9"/>
      <c r="C209" s="35"/>
      <c r="D209" s="35"/>
      <c r="E209" s="44"/>
      <c r="F209" s="35"/>
      <c r="G209" s="7"/>
      <c r="H209" s="41"/>
      <c r="I209" s="7"/>
      <c r="J209" s="41"/>
      <c r="K209" s="65"/>
      <c r="L209" s="7"/>
      <c r="M209" s="7"/>
      <c r="N209" s="32"/>
      <c r="O209" s="7"/>
      <c r="P209" s="7"/>
      <c r="Q209" s="8"/>
      <c r="R209" s="8"/>
      <c r="S209" s="52"/>
      <c r="T209" s="10"/>
      <c r="U209" s="8"/>
      <c r="V209" s="9"/>
      <c r="W209" s="4"/>
      <c r="X209" s="4"/>
    </row>
    <row r="210" spans="2:24" x14ac:dyDescent="0.3">
      <c r="B210" s="9"/>
      <c r="C210" s="35"/>
      <c r="D210" s="35"/>
      <c r="E210" s="44"/>
      <c r="F210" s="35"/>
      <c r="G210" s="7"/>
      <c r="H210" s="41"/>
      <c r="I210" s="7"/>
      <c r="J210" s="41"/>
      <c r="K210" s="65"/>
      <c r="L210" s="7"/>
      <c r="M210" s="7"/>
      <c r="N210" s="32"/>
      <c r="O210" s="7"/>
      <c r="P210" s="7"/>
      <c r="Q210" s="8"/>
      <c r="R210" s="8"/>
      <c r="S210" s="52"/>
      <c r="T210" s="10"/>
      <c r="U210" s="8"/>
      <c r="V210" s="9"/>
      <c r="W210" s="4"/>
      <c r="X210" s="4"/>
    </row>
    <row r="211" spans="2:24" x14ac:dyDescent="0.3">
      <c r="B211" s="9"/>
      <c r="C211" s="35"/>
      <c r="D211" s="35"/>
      <c r="E211" s="44"/>
      <c r="F211" s="35"/>
      <c r="G211" s="7"/>
      <c r="H211" s="41"/>
      <c r="I211" s="7"/>
      <c r="J211" s="41"/>
      <c r="K211" s="65"/>
      <c r="L211" s="7"/>
      <c r="M211" s="7"/>
      <c r="N211" s="32"/>
      <c r="O211" s="7"/>
      <c r="P211" s="7"/>
      <c r="Q211" s="8"/>
      <c r="R211" s="8"/>
      <c r="S211" s="52"/>
      <c r="T211" s="10"/>
      <c r="U211" s="8"/>
      <c r="V211" s="9"/>
      <c r="W211" s="4"/>
      <c r="X211" s="4"/>
    </row>
    <row r="212" spans="2:24" x14ac:dyDescent="0.3">
      <c r="B212" s="9"/>
      <c r="C212" s="35"/>
      <c r="D212" s="35"/>
      <c r="E212" s="44"/>
      <c r="F212" s="35"/>
      <c r="G212" s="7"/>
      <c r="H212" s="41"/>
      <c r="I212" s="7"/>
      <c r="J212" s="41"/>
      <c r="K212" s="65"/>
      <c r="L212" s="41"/>
      <c r="M212" s="7"/>
      <c r="N212" s="35"/>
      <c r="O212" s="7"/>
      <c r="P212" s="7"/>
      <c r="Q212" s="8"/>
      <c r="R212" s="8"/>
      <c r="S212" s="52"/>
      <c r="T212" s="10"/>
      <c r="U212" s="8"/>
      <c r="V212" s="9"/>
      <c r="W212" s="4"/>
      <c r="X212" s="4"/>
    </row>
    <row r="213" spans="2:24" x14ac:dyDescent="0.3">
      <c r="B213" s="9"/>
      <c r="C213" s="35"/>
      <c r="D213" s="35"/>
      <c r="E213" s="44"/>
      <c r="F213" s="35"/>
      <c r="G213" s="32"/>
      <c r="H213" s="33"/>
      <c r="I213" s="32"/>
      <c r="J213" s="33"/>
      <c r="K213" s="103"/>
      <c r="L213" s="32"/>
      <c r="M213" s="33"/>
      <c r="N213" s="32"/>
      <c r="O213" s="7"/>
      <c r="P213" s="7"/>
      <c r="Q213" s="8"/>
      <c r="R213" s="8"/>
      <c r="S213" s="52"/>
      <c r="T213" s="10"/>
      <c r="U213" s="8"/>
      <c r="V213" s="9"/>
      <c r="W213" s="4"/>
      <c r="X213" s="4"/>
    </row>
    <row r="214" spans="2:24" x14ac:dyDescent="0.3">
      <c r="B214" s="9"/>
      <c r="C214" s="35"/>
      <c r="D214" s="35"/>
      <c r="E214" s="44"/>
      <c r="F214" s="35"/>
      <c r="G214" s="32"/>
      <c r="H214" s="33"/>
      <c r="I214" s="32"/>
      <c r="J214" s="33"/>
      <c r="K214" s="103"/>
      <c r="L214" s="32"/>
      <c r="M214" s="33"/>
      <c r="N214" s="32"/>
      <c r="O214" s="7"/>
      <c r="P214" s="7"/>
      <c r="Q214" s="8"/>
      <c r="R214" s="8"/>
      <c r="S214" s="52"/>
      <c r="T214" s="10"/>
      <c r="U214" s="8"/>
      <c r="V214" s="9"/>
      <c r="W214" s="4"/>
      <c r="X214" s="4"/>
    </row>
    <row r="215" spans="2:24" x14ac:dyDescent="0.3">
      <c r="B215" s="9"/>
      <c r="C215" s="35"/>
      <c r="D215" s="35"/>
      <c r="E215" s="44"/>
      <c r="F215" s="35"/>
      <c r="G215" s="7"/>
      <c r="H215" s="41"/>
      <c r="I215" s="7"/>
      <c r="J215" s="41"/>
      <c r="K215" s="65"/>
      <c r="L215" s="41"/>
      <c r="M215" s="7"/>
      <c r="N215" s="7"/>
      <c r="O215" s="38"/>
      <c r="P215" s="38"/>
      <c r="Q215" s="8"/>
      <c r="R215" s="8"/>
      <c r="S215" s="52"/>
      <c r="T215" s="10"/>
      <c r="U215" s="8"/>
      <c r="V215" s="9"/>
      <c r="W215" s="4"/>
      <c r="X215" s="4"/>
    </row>
    <row r="216" spans="2:24" x14ac:dyDescent="0.3">
      <c r="B216" s="7"/>
      <c r="C216" s="32"/>
      <c r="D216" s="32"/>
      <c r="E216" s="44"/>
      <c r="F216" s="32"/>
      <c r="G216" s="104"/>
      <c r="H216" s="105"/>
      <c r="I216" s="104"/>
      <c r="J216" s="105"/>
      <c r="K216" s="106"/>
      <c r="L216" s="104"/>
      <c r="M216" s="104"/>
      <c r="N216" s="104"/>
      <c r="O216" s="104"/>
      <c r="P216" s="104"/>
      <c r="Q216" s="8"/>
      <c r="R216" s="8"/>
      <c r="S216" s="52"/>
      <c r="T216" s="10"/>
      <c r="U216" s="8"/>
      <c r="V216" s="9"/>
      <c r="W216" s="4"/>
      <c r="X216" s="4"/>
    </row>
    <row r="217" spans="2:24" x14ac:dyDescent="0.3">
      <c r="B217" s="42"/>
      <c r="C217" s="35"/>
      <c r="D217" s="35"/>
      <c r="E217" s="54"/>
      <c r="F217" s="35"/>
      <c r="G217" s="32"/>
      <c r="H217" s="33"/>
      <c r="I217" s="32"/>
      <c r="J217" s="33"/>
      <c r="K217" s="103"/>
      <c r="L217" s="35"/>
      <c r="M217" s="33"/>
      <c r="N217" s="35"/>
      <c r="O217" s="32"/>
      <c r="P217" s="32"/>
      <c r="Q217" s="8"/>
      <c r="R217" s="8"/>
      <c r="S217" s="52"/>
      <c r="T217" s="10"/>
      <c r="U217" s="8"/>
      <c r="V217" s="9"/>
      <c r="W217" s="4"/>
      <c r="X217" s="4"/>
    </row>
    <row r="218" spans="2:24" x14ac:dyDescent="0.3">
      <c r="B218" s="9"/>
      <c r="C218" s="35"/>
      <c r="D218" s="35"/>
      <c r="E218" s="44"/>
      <c r="F218" s="35"/>
      <c r="G218" s="8"/>
      <c r="H218" s="41"/>
      <c r="I218" s="8"/>
      <c r="J218" s="41"/>
      <c r="K218" s="65"/>
      <c r="L218" s="8"/>
      <c r="M218" s="8"/>
      <c r="N218" s="8"/>
      <c r="O218" s="8"/>
      <c r="P218" s="8"/>
      <c r="Q218" s="8"/>
      <c r="R218" s="8"/>
      <c r="S218" s="52"/>
      <c r="T218" s="10"/>
      <c r="U218" s="8"/>
      <c r="V218" s="9"/>
      <c r="W218" s="4"/>
      <c r="X218" s="4"/>
    </row>
    <row r="219" spans="2:24" x14ac:dyDescent="0.3">
      <c r="B219" s="9"/>
      <c r="C219" s="35"/>
      <c r="D219" s="35"/>
      <c r="E219" s="44"/>
      <c r="F219" s="35"/>
      <c r="G219" s="7"/>
      <c r="H219" s="7"/>
      <c r="I219" s="41"/>
      <c r="J219" s="41"/>
      <c r="K219" s="41"/>
      <c r="L219" s="65"/>
      <c r="M219" s="7"/>
      <c r="N219" s="7"/>
      <c r="O219" s="38"/>
      <c r="P219" s="38"/>
      <c r="Q219" s="8"/>
      <c r="R219" s="8"/>
      <c r="S219" s="52"/>
      <c r="T219" s="10"/>
      <c r="U219" s="8"/>
      <c r="V219" s="9"/>
      <c r="W219" s="4"/>
      <c r="X219" s="4"/>
    </row>
    <row r="220" spans="2:24" x14ac:dyDescent="0.3">
      <c r="B220" s="9"/>
      <c r="C220" s="35"/>
      <c r="D220" s="35"/>
      <c r="E220" s="44"/>
      <c r="F220" s="35"/>
      <c r="G220" s="7"/>
      <c r="H220" s="7"/>
      <c r="I220" s="41"/>
      <c r="J220" s="41"/>
      <c r="K220" s="41"/>
      <c r="L220" s="65"/>
      <c r="M220" s="7"/>
      <c r="N220" s="7"/>
      <c r="O220" s="38"/>
      <c r="P220" s="38"/>
      <c r="Q220" s="8"/>
      <c r="R220" s="8"/>
      <c r="S220" s="52"/>
      <c r="T220" s="10"/>
      <c r="U220" s="8"/>
      <c r="V220" s="9"/>
      <c r="W220" s="4"/>
      <c r="X220" s="4"/>
    </row>
    <row r="221" spans="2:24" x14ac:dyDescent="0.3">
      <c r="B221" s="9"/>
      <c r="C221" s="35"/>
      <c r="D221" s="35"/>
      <c r="E221" s="44"/>
      <c r="F221" s="35"/>
      <c r="G221" s="7"/>
      <c r="H221" s="7"/>
      <c r="I221" s="41"/>
      <c r="J221" s="41"/>
      <c r="K221" s="41"/>
      <c r="L221" s="65"/>
      <c r="M221" s="7"/>
      <c r="N221" s="7"/>
      <c r="O221" s="38"/>
      <c r="P221" s="38"/>
      <c r="Q221" s="8"/>
      <c r="R221" s="8"/>
      <c r="S221" s="52"/>
      <c r="T221" s="10"/>
      <c r="U221" s="8"/>
      <c r="V221" s="9"/>
      <c r="W221" s="4"/>
      <c r="X221" s="4"/>
    </row>
    <row r="222" spans="2:24" x14ac:dyDescent="0.3">
      <c r="B222" s="9"/>
      <c r="C222" s="35"/>
      <c r="D222" s="35"/>
      <c r="E222" s="44"/>
      <c r="F222" s="35"/>
      <c r="G222" s="7"/>
      <c r="H222" s="41"/>
      <c r="I222" s="7"/>
      <c r="J222" s="41"/>
      <c r="K222" s="65"/>
      <c r="L222" s="7"/>
      <c r="M222" s="7"/>
      <c r="N222" s="7"/>
      <c r="O222" s="7"/>
      <c r="P222" s="7"/>
      <c r="Q222" s="8"/>
      <c r="R222" s="8"/>
      <c r="T222" s="10"/>
      <c r="U222" s="8"/>
      <c r="V222" s="9"/>
      <c r="W222" s="4"/>
      <c r="X222" s="4"/>
    </row>
    <row r="223" spans="2:24" x14ac:dyDescent="0.3">
      <c r="B223" s="9"/>
      <c r="C223" s="35"/>
      <c r="D223" s="35"/>
      <c r="E223" s="44"/>
      <c r="F223" s="35"/>
      <c r="G223" s="7"/>
      <c r="H223" s="41"/>
      <c r="I223" s="7"/>
      <c r="J223" s="41"/>
      <c r="K223" s="65"/>
      <c r="L223" s="7"/>
      <c r="M223" s="7"/>
      <c r="N223" s="7"/>
      <c r="O223" s="7"/>
      <c r="P223" s="7"/>
      <c r="Q223" s="8"/>
      <c r="R223" s="8"/>
      <c r="T223" s="10"/>
      <c r="U223" s="8"/>
      <c r="V223" s="9"/>
      <c r="W223" s="4"/>
      <c r="X223" s="4"/>
    </row>
    <row r="224" spans="2:24" x14ac:dyDescent="0.3">
      <c r="B224" s="9"/>
      <c r="C224" s="35"/>
      <c r="D224" s="35"/>
      <c r="E224" s="44"/>
      <c r="F224" s="35"/>
      <c r="G224" s="7"/>
      <c r="H224" s="41"/>
      <c r="I224" s="7"/>
      <c r="J224" s="41"/>
      <c r="K224" s="65"/>
      <c r="L224" s="7"/>
      <c r="M224" s="7"/>
      <c r="N224" s="7"/>
      <c r="O224" s="7"/>
      <c r="P224" s="7"/>
      <c r="Q224" s="8"/>
      <c r="R224" s="8"/>
      <c r="T224" s="10"/>
      <c r="U224" s="8"/>
      <c r="V224" s="9"/>
      <c r="W224" s="4"/>
      <c r="X224" s="4"/>
    </row>
    <row r="225" spans="2:24" x14ac:dyDescent="0.3">
      <c r="B225" s="9"/>
      <c r="C225" s="35"/>
      <c r="D225" s="35"/>
      <c r="E225" s="44"/>
      <c r="F225" s="35"/>
      <c r="G225" s="7"/>
      <c r="H225" s="41"/>
      <c r="I225" s="7"/>
      <c r="J225" s="41"/>
      <c r="K225" s="65"/>
      <c r="L225" s="41"/>
      <c r="M225" s="7"/>
      <c r="N225" s="35"/>
      <c r="O225" s="7"/>
      <c r="P225" s="7"/>
      <c r="Q225" s="8"/>
      <c r="R225" s="8"/>
      <c r="T225" s="10"/>
      <c r="U225" s="8"/>
      <c r="V225" s="9"/>
      <c r="W225" s="4"/>
      <c r="X225" s="4"/>
    </row>
    <row r="226" spans="2:24" x14ac:dyDescent="0.3">
      <c r="B226" s="9"/>
      <c r="C226" s="35"/>
      <c r="D226" s="35"/>
      <c r="E226" s="44"/>
      <c r="F226" s="35"/>
      <c r="G226" s="7"/>
      <c r="H226" s="41"/>
      <c r="I226" s="32"/>
      <c r="J226" s="41"/>
      <c r="K226" s="103"/>
      <c r="L226" s="35"/>
      <c r="M226" s="33"/>
      <c r="N226" s="35"/>
      <c r="O226" s="7"/>
      <c r="P226" s="7"/>
      <c r="Q226" s="8"/>
      <c r="R226" s="8"/>
      <c r="T226" s="10"/>
      <c r="U226" s="8"/>
      <c r="V226" s="9"/>
      <c r="W226" s="4"/>
      <c r="X226" s="4"/>
    </row>
    <row r="227" spans="2:24" x14ac:dyDescent="0.3">
      <c r="B227" s="9"/>
      <c r="C227" s="35"/>
      <c r="D227" s="35"/>
      <c r="E227" s="44"/>
      <c r="F227" s="35"/>
      <c r="G227" s="7"/>
      <c r="H227" s="41"/>
      <c r="I227" s="32"/>
      <c r="J227" s="33"/>
      <c r="K227" s="103"/>
      <c r="L227" s="35"/>
      <c r="M227" s="33"/>
      <c r="N227" s="35"/>
      <c r="O227" s="7"/>
      <c r="P227" s="7"/>
      <c r="Q227" s="8"/>
      <c r="R227" s="8"/>
      <c r="T227" s="10"/>
      <c r="U227" s="8"/>
      <c r="V227" s="9"/>
      <c r="W227" s="4"/>
      <c r="X227" s="4"/>
    </row>
    <row r="228" spans="2:24" x14ac:dyDescent="0.3">
      <c r="B228" s="9"/>
      <c r="C228" s="35"/>
      <c r="D228" s="35"/>
      <c r="E228" s="44"/>
      <c r="F228" s="35"/>
      <c r="G228" s="7"/>
      <c r="H228" s="41"/>
      <c r="I228" s="32"/>
      <c r="J228" s="33"/>
      <c r="K228" s="103"/>
      <c r="L228" s="35"/>
      <c r="M228" s="33"/>
      <c r="N228" s="35"/>
      <c r="O228" s="7"/>
      <c r="P228" s="7"/>
      <c r="Q228" s="8"/>
      <c r="R228" s="8"/>
      <c r="T228" s="10"/>
      <c r="U228" s="8"/>
      <c r="V228" s="9"/>
      <c r="W228" s="4"/>
      <c r="X228" s="4"/>
    </row>
    <row r="229" spans="2:24" x14ac:dyDescent="0.3">
      <c r="B229" s="9"/>
      <c r="C229" s="35"/>
      <c r="D229" s="35"/>
      <c r="E229" s="44"/>
      <c r="F229" s="35"/>
      <c r="G229" s="32"/>
      <c r="H229" s="41"/>
      <c r="I229" s="32"/>
      <c r="J229" s="41"/>
      <c r="K229" s="65"/>
      <c r="L229" s="32"/>
      <c r="M229" s="33"/>
      <c r="N229" s="32"/>
      <c r="O229" s="7"/>
      <c r="P229" s="7"/>
      <c r="Q229" s="8"/>
      <c r="R229" s="8"/>
      <c r="T229" s="10"/>
      <c r="U229" s="8"/>
      <c r="V229" s="9"/>
      <c r="W229" s="4"/>
      <c r="X229" s="4"/>
    </row>
    <row r="230" spans="2:24" x14ac:dyDescent="0.3">
      <c r="B230" s="9"/>
      <c r="C230" s="35"/>
      <c r="D230" s="35"/>
      <c r="E230" s="44"/>
      <c r="F230" s="35"/>
      <c r="G230" s="8"/>
      <c r="H230" s="41"/>
      <c r="I230" s="8"/>
      <c r="J230" s="41"/>
      <c r="K230" s="65"/>
      <c r="L230" s="8"/>
      <c r="M230" s="8"/>
      <c r="N230" s="8"/>
      <c r="O230" s="8"/>
      <c r="P230" s="8"/>
      <c r="Q230" s="8"/>
      <c r="R230" s="8"/>
      <c r="T230" s="10"/>
      <c r="U230" s="8"/>
      <c r="V230" s="9"/>
      <c r="W230" s="4"/>
      <c r="X230" s="4"/>
    </row>
    <row r="231" spans="2:24" x14ac:dyDescent="0.3">
      <c r="B231" s="9"/>
      <c r="C231" s="35"/>
      <c r="D231" s="35"/>
      <c r="E231" s="44"/>
      <c r="F231" s="35"/>
      <c r="G231" s="32"/>
      <c r="H231" s="41"/>
      <c r="I231" s="32"/>
      <c r="J231" s="41"/>
      <c r="K231" s="65"/>
      <c r="L231" s="32"/>
      <c r="M231" s="33"/>
      <c r="N231" s="32"/>
      <c r="O231" s="7"/>
      <c r="P231" s="7"/>
      <c r="Q231" s="8"/>
      <c r="R231" s="8"/>
      <c r="T231" s="10"/>
      <c r="U231" s="8"/>
      <c r="V231" s="9"/>
      <c r="W231" s="4"/>
      <c r="X231" s="4"/>
    </row>
    <row r="232" spans="2:24" x14ac:dyDescent="0.3">
      <c r="B232" s="9"/>
      <c r="C232" s="35"/>
      <c r="D232" s="35"/>
      <c r="E232" s="44"/>
      <c r="F232" s="35"/>
      <c r="G232" s="32"/>
      <c r="H232" s="41"/>
      <c r="I232" s="32"/>
      <c r="J232" s="41"/>
      <c r="K232" s="65"/>
      <c r="L232" s="32"/>
      <c r="M232" s="33"/>
      <c r="N232" s="32"/>
      <c r="O232" s="7"/>
      <c r="P232" s="7"/>
      <c r="Q232" s="8"/>
      <c r="R232" s="8"/>
      <c r="T232" s="10"/>
      <c r="U232" s="8"/>
      <c r="V232" s="9"/>
      <c r="W232" s="4"/>
      <c r="X232" s="4"/>
    </row>
    <row r="233" spans="2:24" x14ac:dyDescent="0.3">
      <c r="B233" s="9"/>
      <c r="C233" s="35"/>
      <c r="D233" s="35"/>
      <c r="E233" s="44"/>
      <c r="F233" s="35"/>
      <c r="G233" s="7"/>
      <c r="H233" s="7"/>
      <c r="I233" s="41"/>
      <c r="J233" s="41"/>
      <c r="K233" s="41"/>
      <c r="L233" s="65"/>
      <c r="M233" s="7"/>
      <c r="N233" s="7"/>
      <c r="O233" s="38"/>
      <c r="P233" s="38"/>
      <c r="Q233" s="8"/>
      <c r="R233" s="8"/>
      <c r="T233" s="10"/>
      <c r="U233" s="8"/>
      <c r="V233" s="9"/>
      <c r="W233" s="4"/>
      <c r="X233" s="4"/>
    </row>
    <row r="234" spans="2:24" x14ac:dyDescent="0.3">
      <c r="B234" s="9"/>
      <c r="C234" s="35"/>
      <c r="D234" s="35"/>
      <c r="E234" s="44"/>
      <c r="F234" s="35"/>
      <c r="G234" s="7"/>
      <c r="H234" s="7"/>
      <c r="I234" s="41"/>
      <c r="J234" s="41"/>
      <c r="K234" s="41"/>
      <c r="L234" s="65"/>
      <c r="M234" s="7"/>
      <c r="N234" s="7"/>
      <c r="O234" s="38"/>
      <c r="P234" s="38"/>
      <c r="Q234" s="8"/>
      <c r="R234" s="8"/>
      <c r="T234" s="10"/>
      <c r="U234" s="8"/>
      <c r="V234" s="9"/>
      <c r="W234" s="4"/>
      <c r="X234" s="4"/>
    </row>
    <row r="235" spans="2:24" x14ac:dyDescent="0.3">
      <c r="B235" s="9"/>
      <c r="C235" s="35"/>
      <c r="D235" s="35"/>
      <c r="E235" s="44"/>
      <c r="F235" s="35"/>
      <c r="G235" s="7"/>
      <c r="H235" s="41"/>
      <c r="I235" s="32"/>
      <c r="J235" s="33"/>
      <c r="K235" s="103"/>
      <c r="L235" s="35"/>
      <c r="M235" s="33"/>
      <c r="N235" s="35"/>
      <c r="O235" s="7"/>
      <c r="P235" s="7"/>
      <c r="Q235" s="8"/>
      <c r="R235" s="8"/>
      <c r="T235" s="10"/>
      <c r="U235" s="8"/>
      <c r="V235" s="9"/>
      <c r="W235" s="4"/>
      <c r="X235" s="4"/>
    </row>
    <row r="236" spans="2:24" x14ac:dyDescent="0.3">
      <c r="B236" s="42"/>
      <c r="C236" s="35"/>
      <c r="D236" s="35"/>
      <c r="E236" s="44"/>
      <c r="F236" s="35"/>
      <c r="G236" s="7"/>
      <c r="H236" s="41"/>
      <c r="I236" s="32"/>
      <c r="J236" s="33"/>
      <c r="K236" s="103"/>
      <c r="L236" s="35"/>
      <c r="M236" s="33"/>
      <c r="N236" s="35"/>
      <c r="O236" s="7"/>
      <c r="P236" s="7"/>
      <c r="Q236" s="8"/>
      <c r="R236" s="8"/>
      <c r="T236" s="10"/>
      <c r="U236" s="8"/>
      <c r="V236" s="9"/>
      <c r="W236" s="4"/>
      <c r="X236" s="4"/>
    </row>
    <row r="237" spans="2:24" x14ac:dyDescent="0.3">
      <c r="B237" s="42"/>
      <c r="C237" s="35"/>
      <c r="D237" s="35"/>
      <c r="E237" s="54"/>
      <c r="F237" s="35"/>
      <c r="G237" s="32"/>
      <c r="H237" s="33"/>
      <c r="I237" s="32"/>
      <c r="J237" s="33"/>
      <c r="K237" s="103"/>
      <c r="L237" s="35"/>
      <c r="M237" s="33"/>
      <c r="N237" s="35"/>
      <c r="O237" s="32"/>
      <c r="P237" s="32"/>
      <c r="Q237" s="8"/>
      <c r="R237" s="8"/>
      <c r="T237" s="10"/>
      <c r="U237" s="8"/>
      <c r="V237" s="9"/>
      <c r="W237" s="4"/>
      <c r="X237" s="4"/>
    </row>
    <row r="238" spans="2:24" x14ac:dyDescent="0.3">
      <c r="B238" s="9"/>
      <c r="C238" s="35"/>
      <c r="D238" s="35"/>
      <c r="E238" s="44"/>
      <c r="F238" s="35"/>
      <c r="G238" s="7"/>
      <c r="H238" s="41"/>
      <c r="I238" s="7"/>
      <c r="J238" s="41"/>
      <c r="K238" s="65"/>
      <c r="L238" s="7"/>
      <c r="M238" s="7"/>
      <c r="N238" s="7"/>
      <c r="O238" s="7"/>
      <c r="P238" s="7"/>
      <c r="Q238" s="8"/>
      <c r="R238" s="8"/>
      <c r="T238" s="10"/>
      <c r="U238" s="8"/>
      <c r="V238" s="9"/>
      <c r="W238" s="4"/>
      <c r="X238" s="4"/>
    </row>
    <row r="239" spans="2:24" x14ac:dyDescent="0.3">
      <c r="B239" s="9"/>
      <c r="C239" s="35"/>
      <c r="D239" s="35"/>
      <c r="E239" s="44"/>
      <c r="F239" s="7"/>
      <c r="G239" s="7"/>
      <c r="H239" s="41"/>
      <c r="I239" s="7"/>
      <c r="J239" s="41"/>
      <c r="K239" s="65"/>
      <c r="L239" s="7"/>
      <c r="M239" s="7"/>
      <c r="N239" s="7"/>
      <c r="O239" s="7"/>
      <c r="P239" s="7"/>
      <c r="Q239" s="8"/>
      <c r="R239" s="8"/>
      <c r="T239" s="10"/>
      <c r="U239" s="8"/>
      <c r="V239" s="9"/>
      <c r="W239" s="4"/>
      <c r="X239" s="4"/>
    </row>
    <row r="240" spans="2:24" x14ac:dyDescent="0.3">
      <c r="B240" s="9"/>
      <c r="C240" s="35"/>
      <c r="D240" s="35"/>
      <c r="E240" s="44"/>
      <c r="F240" s="35"/>
      <c r="G240" s="7"/>
      <c r="H240" s="41"/>
      <c r="I240" s="7"/>
      <c r="J240" s="41"/>
      <c r="K240" s="65"/>
      <c r="L240" s="7"/>
      <c r="M240" s="7"/>
      <c r="N240" s="7"/>
      <c r="O240" s="7"/>
      <c r="P240" s="7"/>
      <c r="Q240" s="8"/>
      <c r="R240" s="8"/>
      <c r="T240" s="10"/>
      <c r="U240" s="8"/>
      <c r="V240" s="9"/>
      <c r="W240" s="4"/>
      <c r="X240" s="4"/>
    </row>
    <row r="241" spans="2:24" x14ac:dyDescent="0.3">
      <c r="B241" s="9"/>
      <c r="C241" s="35"/>
      <c r="D241" s="35"/>
      <c r="E241" s="44"/>
      <c r="F241" s="35"/>
      <c r="G241" s="7"/>
      <c r="H241" s="41"/>
      <c r="I241" s="7"/>
      <c r="J241" s="41"/>
      <c r="K241" s="65"/>
      <c r="L241" s="7"/>
      <c r="M241" s="7"/>
      <c r="N241" s="7"/>
      <c r="O241" s="7"/>
      <c r="P241" s="7"/>
      <c r="Q241" s="8"/>
      <c r="R241" s="8"/>
      <c r="T241" s="10"/>
      <c r="U241" s="8"/>
      <c r="V241" s="9"/>
      <c r="W241" s="4"/>
      <c r="X241" s="4"/>
    </row>
    <row r="242" spans="2:24" x14ac:dyDescent="0.3">
      <c r="B242" s="9"/>
      <c r="C242" s="35"/>
      <c r="D242" s="35"/>
      <c r="E242" s="44"/>
      <c r="F242" s="35"/>
      <c r="G242" s="7"/>
      <c r="H242" s="41"/>
      <c r="I242" s="7"/>
      <c r="J242" s="41"/>
      <c r="K242" s="65"/>
      <c r="L242" s="7"/>
      <c r="M242" s="7"/>
      <c r="N242" s="7"/>
      <c r="O242" s="7"/>
      <c r="P242" s="7"/>
      <c r="Q242" s="8"/>
      <c r="R242" s="8"/>
      <c r="T242" s="10"/>
      <c r="U242" s="8"/>
      <c r="V242" s="9"/>
      <c r="W242" s="4"/>
      <c r="X242" s="4"/>
    </row>
    <row r="243" spans="2:24" x14ac:dyDescent="0.3">
      <c r="B243" s="9"/>
      <c r="C243" s="35"/>
      <c r="D243" s="35"/>
      <c r="E243" s="44"/>
      <c r="F243" s="35"/>
      <c r="G243" s="7"/>
      <c r="H243" s="41"/>
      <c r="I243" s="7"/>
      <c r="J243" s="41"/>
      <c r="K243" s="65"/>
      <c r="L243" s="7"/>
      <c r="M243" s="7"/>
      <c r="N243" s="7"/>
      <c r="O243" s="7"/>
      <c r="P243" s="7"/>
      <c r="Q243" s="8"/>
      <c r="R243" s="8"/>
      <c r="T243" s="10"/>
      <c r="U243" s="8"/>
      <c r="V243" s="9"/>
      <c r="W243" s="4"/>
      <c r="X243" s="4"/>
    </row>
    <row r="244" spans="2:24" x14ac:dyDescent="0.3">
      <c r="B244" s="9"/>
      <c r="C244" s="35"/>
      <c r="D244" s="35"/>
      <c r="E244" s="44"/>
      <c r="F244" s="35"/>
      <c r="G244" s="7"/>
      <c r="H244" s="41"/>
      <c r="I244" s="7"/>
      <c r="J244" s="41"/>
      <c r="K244" s="65"/>
      <c r="L244" s="7"/>
      <c r="M244" s="7"/>
      <c r="N244" s="7"/>
      <c r="O244" s="7"/>
      <c r="P244" s="7"/>
      <c r="Q244" s="8"/>
      <c r="R244" s="8"/>
      <c r="T244" s="10"/>
      <c r="U244" s="8"/>
      <c r="V244" s="9"/>
      <c r="W244" s="4"/>
      <c r="X244" s="4"/>
    </row>
    <row r="245" spans="2:24" x14ac:dyDescent="0.3">
      <c r="B245" s="9"/>
      <c r="C245" s="35"/>
      <c r="D245" s="35"/>
      <c r="E245" s="44"/>
      <c r="F245" s="35"/>
      <c r="G245" s="7"/>
      <c r="H245" s="41"/>
      <c r="I245" s="7"/>
      <c r="J245" s="41"/>
      <c r="K245" s="65"/>
      <c r="L245" s="7"/>
      <c r="M245" s="7"/>
      <c r="N245" s="7"/>
      <c r="O245" s="7"/>
      <c r="P245" s="7"/>
      <c r="Q245" s="8"/>
      <c r="R245" s="8"/>
      <c r="T245" s="10"/>
      <c r="U245" s="8"/>
      <c r="V245" s="9"/>
      <c r="W245" s="4"/>
      <c r="X245" s="4"/>
    </row>
    <row r="246" spans="2:24" x14ac:dyDescent="0.3">
      <c r="B246" s="9"/>
      <c r="C246" s="35"/>
      <c r="D246" s="35"/>
      <c r="E246" s="44"/>
      <c r="F246" s="35"/>
      <c r="G246" s="7"/>
      <c r="H246" s="41"/>
      <c r="I246" s="7"/>
      <c r="J246" s="41"/>
      <c r="K246" s="65"/>
      <c r="L246" s="7"/>
      <c r="M246" s="7"/>
      <c r="N246" s="7"/>
      <c r="O246" s="7"/>
      <c r="P246" s="7"/>
      <c r="Q246" s="8"/>
      <c r="R246" s="8"/>
      <c r="T246" s="10"/>
      <c r="U246" s="8"/>
      <c r="V246" s="9"/>
      <c r="W246" s="4"/>
      <c r="X246" s="4"/>
    </row>
    <row r="247" spans="2:24" x14ac:dyDescent="0.3">
      <c r="B247" s="9"/>
      <c r="C247" s="35"/>
      <c r="D247" s="35"/>
      <c r="E247" s="44"/>
      <c r="F247" s="35"/>
      <c r="G247" s="7"/>
      <c r="H247" s="41"/>
      <c r="I247" s="7"/>
      <c r="J247" s="41"/>
      <c r="K247" s="65"/>
      <c r="L247" s="7"/>
      <c r="M247" s="7"/>
      <c r="N247" s="7"/>
      <c r="O247" s="7"/>
      <c r="P247" s="7"/>
      <c r="Q247" s="8"/>
      <c r="R247" s="8"/>
      <c r="T247" s="10"/>
      <c r="U247" s="8"/>
      <c r="V247" s="9"/>
      <c r="W247" s="4"/>
      <c r="X247" s="4"/>
    </row>
    <row r="248" spans="2:24" x14ac:dyDescent="0.3">
      <c r="B248" s="9"/>
      <c r="C248" s="35"/>
      <c r="D248" s="35"/>
      <c r="E248" s="44"/>
      <c r="F248" s="35"/>
      <c r="G248" s="7"/>
      <c r="H248" s="41"/>
      <c r="I248" s="7"/>
      <c r="J248" s="41"/>
      <c r="K248" s="65"/>
      <c r="L248" s="7"/>
      <c r="M248" s="7"/>
      <c r="N248" s="7"/>
      <c r="O248" s="7"/>
      <c r="P248" s="7"/>
      <c r="Q248" s="8"/>
      <c r="R248" s="8"/>
      <c r="T248" s="10"/>
      <c r="U248" s="8"/>
      <c r="V248" s="9"/>
      <c r="W248" s="4"/>
      <c r="X248" s="4"/>
    </row>
    <row r="249" spans="2:24" x14ac:dyDescent="0.3">
      <c r="B249" s="9"/>
      <c r="C249" s="35"/>
      <c r="D249" s="35"/>
      <c r="E249" s="44"/>
      <c r="F249" s="35"/>
      <c r="G249" s="7"/>
      <c r="H249" s="41"/>
      <c r="I249" s="7"/>
      <c r="J249" s="41"/>
      <c r="K249" s="65"/>
      <c r="L249" s="7"/>
      <c r="M249" s="7"/>
      <c r="N249" s="7"/>
      <c r="O249" s="7"/>
      <c r="P249" s="7"/>
      <c r="Q249" s="8"/>
      <c r="R249" s="8"/>
      <c r="T249" s="10"/>
      <c r="U249" s="8"/>
      <c r="V249" s="9"/>
      <c r="W249" s="4"/>
      <c r="X249" s="4"/>
    </row>
    <row r="250" spans="2:24" x14ac:dyDescent="0.3">
      <c r="B250" s="9"/>
      <c r="C250" s="35"/>
      <c r="D250" s="35"/>
      <c r="E250" s="44"/>
      <c r="F250" s="35"/>
      <c r="G250" s="7"/>
      <c r="H250" s="41"/>
      <c r="I250" s="7"/>
      <c r="J250" s="41"/>
      <c r="K250" s="65"/>
      <c r="L250" s="7"/>
      <c r="M250" s="7"/>
      <c r="N250" s="7"/>
      <c r="O250" s="7"/>
      <c r="P250" s="7"/>
      <c r="Q250" s="8"/>
      <c r="R250" s="8"/>
      <c r="T250" s="10"/>
      <c r="U250" s="8"/>
      <c r="V250" s="9"/>
      <c r="W250" s="4"/>
      <c r="X250" s="4"/>
    </row>
    <row r="251" spans="2:24" x14ac:dyDescent="0.3">
      <c r="B251" s="9"/>
      <c r="C251" s="35"/>
      <c r="D251" s="35"/>
      <c r="E251" s="44"/>
      <c r="F251" s="35"/>
      <c r="G251" s="7"/>
      <c r="H251" s="41"/>
      <c r="I251" s="7"/>
      <c r="J251" s="41"/>
      <c r="K251" s="65"/>
      <c r="L251" s="7"/>
      <c r="M251" s="7"/>
      <c r="N251" s="7"/>
      <c r="O251" s="7"/>
      <c r="P251" s="7"/>
      <c r="Q251" s="8"/>
      <c r="R251" s="8"/>
      <c r="T251" s="10"/>
      <c r="U251" s="8"/>
      <c r="V251" s="9"/>
      <c r="W251" s="4"/>
      <c r="X251" s="4"/>
    </row>
    <row r="252" spans="2:24" x14ac:dyDescent="0.3">
      <c r="B252" s="9"/>
      <c r="C252" s="35"/>
      <c r="D252" s="35"/>
      <c r="E252" s="44"/>
      <c r="F252" s="35"/>
      <c r="G252" s="7"/>
      <c r="H252" s="41"/>
      <c r="I252" s="7"/>
      <c r="J252" s="41"/>
      <c r="K252" s="65"/>
      <c r="L252" s="7"/>
      <c r="M252" s="7"/>
      <c r="N252" s="7"/>
      <c r="O252" s="7"/>
      <c r="P252" s="7"/>
      <c r="Q252" s="8"/>
      <c r="R252" s="8"/>
      <c r="T252" s="10"/>
      <c r="U252" s="8"/>
      <c r="V252" s="9"/>
      <c r="W252" s="4"/>
      <c r="X252" s="4"/>
    </row>
    <row r="253" spans="2:24" x14ac:dyDescent="0.3">
      <c r="B253" s="9"/>
      <c r="C253" s="35"/>
      <c r="D253" s="35"/>
      <c r="E253" s="44"/>
      <c r="F253" s="35"/>
      <c r="G253" s="7"/>
      <c r="H253" s="41"/>
      <c r="I253" s="7"/>
      <c r="J253" s="41"/>
      <c r="K253" s="65"/>
      <c r="L253" s="7"/>
      <c r="M253" s="7"/>
      <c r="N253" s="7"/>
      <c r="O253" s="7"/>
      <c r="P253" s="7"/>
      <c r="Q253" s="8"/>
      <c r="R253" s="8"/>
      <c r="T253" s="10"/>
      <c r="U253" s="8"/>
      <c r="V253" s="9"/>
      <c r="W253" s="4"/>
      <c r="X253" s="4"/>
    </row>
    <row r="254" spans="2:24" x14ac:dyDescent="0.3">
      <c r="B254" s="9"/>
      <c r="C254" s="35"/>
      <c r="D254" s="35"/>
      <c r="E254" s="44"/>
      <c r="F254" s="35"/>
      <c r="G254" s="7"/>
      <c r="H254" s="41"/>
      <c r="I254" s="7"/>
      <c r="J254" s="41"/>
      <c r="K254" s="65"/>
      <c r="L254" s="7"/>
      <c r="M254" s="7"/>
      <c r="N254" s="7"/>
      <c r="O254" s="7"/>
      <c r="P254" s="7"/>
      <c r="Q254" s="8"/>
      <c r="R254" s="8"/>
      <c r="T254" s="10"/>
      <c r="U254" s="8"/>
      <c r="V254" s="9"/>
      <c r="W254" s="4"/>
      <c r="X254" s="4"/>
    </row>
    <row r="255" spans="2:24" x14ac:dyDescent="0.3">
      <c r="B255" s="9"/>
      <c r="C255" s="35"/>
      <c r="D255" s="35"/>
      <c r="E255" s="44"/>
      <c r="F255" s="35"/>
      <c r="G255" s="7"/>
      <c r="H255" s="41"/>
      <c r="I255" s="7"/>
      <c r="J255" s="41"/>
      <c r="K255" s="65"/>
      <c r="L255" s="7"/>
      <c r="M255" s="7"/>
      <c r="N255" s="7"/>
      <c r="O255" s="7"/>
      <c r="P255" s="7"/>
      <c r="Q255" s="8"/>
      <c r="R255" s="8"/>
      <c r="T255" s="10"/>
      <c r="U255" s="8"/>
      <c r="V255" s="9"/>
      <c r="W255" s="4"/>
      <c r="X255" s="4"/>
    </row>
    <row r="256" spans="2:24" x14ac:dyDescent="0.3">
      <c r="B256" s="9"/>
      <c r="C256" s="35"/>
      <c r="D256" s="35"/>
      <c r="E256" s="44"/>
      <c r="F256" s="35"/>
      <c r="G256" s="7"/>
      <c r="H256" s="41"/>
      <c r="I256" s="7"/>
      <c r="J256" s="41"/>
      <c r="K256" s="65"/>
      <c r="L256" s="7"/>
      <c r="M256" s="7"/>
      <c r="N256" s="7"/>
      <c r="O256" s="7"/>
      <c r="P256" s="7"/>
      <c r="Q256" s="8"/>
      <c r="R256" s="8"/>
      <c r="T256" s="10"/>
      <c r="U256" s="8"/>
      <c r="V256" s="9"/>
      <c r="W256" s="4"/>
      <c r="X256" s="4"/>
    </row>
    <row r="257" spans="2:43" x14ac:dyDescent="0.3">
      <c r="B257" s="9"/>
      <c r="C257" s="35"/>
      <c r="D257" s="35"/>
      <c r="E257" s="44"/>
      <c r="F257" s="35"/>
      <c r="G257" s="7"/>
      <c r="H257" s="41"/>
      <c r="I257" s="7"/>
      <c r="J257" s="41"/>
      <c r="K257" s="65"/>
      <c r="L257" s="7"/>
      <c r="M257" s="7"/>
      <c r="N257" s="7"/>
      <c r="O257" s="7"/>
      <c r="P257" s="7"/>
      <c r="Q257" s="8"/>
      <c r="R257" s="8"/>
      <c r="T257" s="10"/>
      <c r="U257" s="8"/>
      <c r="V257" s="9"/>
      <c r="W257" s="4"/>
      <c r="X257" s="4"/>
    </row>
    <row r="258" spans="2:43" x14ac:dyDescent="0.3">
      <c r="B258" s="9"/>
      <c r="C258" s="35"/>
      <c r="D258" s="35"/>
      <c r="E258" s="44"/>
      <c r="F258" s="35"/>
      <c r="G258" s="7"/>
      <c r="H258" s="41"/>
      <c r="I258" s="7"/>
      <c r="J258" s="41"/>
      <c r="K258" s="65"/>
      <c r="L258" s="7"/>
      <c r="M258" s="7"/>
      <c r="N258" s="7"/>
      <c r="O258" s="7"/>
      <c r="P258" s="7"/>
      <c r="Q258" s="8"/>
      <c r="R258" s="8"/>
      <c r="T258" s="10"/>
      <c r="U258" s="8"/>
      <c r="V258" s="9"/>
      <c r="W258" s="4"/>
      <c r="X258" s="4"/>
    </row>
    <row r="259" spans="2:43" x14ac:dyDescent="0.3">
      <c r="B259" s="9"/>
      <c r="C259" s="35"/>
      <c r="D259" s="35"/>
      <c r="E259" s="44"/>
      <c r="F259" s="35"/>
      <c r="G259" s="7"/>
      <c r="H259" s="41"/>
      <c r="I259" s="7"/>
      <c r="J259" s="41"/>
      <c r="K259" s="65"/>
      <c r="L259" s="7"/>
      <c r="M259" s="7"/>
      <c r="N259" s="7"/>
      <c r="O259" s="7"/>
      <c r="P259" s="7"/>
      <c r="Q259" s="8"/>
      <c r="R259" s="8"/>
      <c r="T259" s="10"/>
      <c r="U259" s="8"/>
      <c r="V259" s="9"/>
      <c r="W259" s="4"/>
      <c r="X259" s="4"/>
    </row>
    <row r="260" spans="2:43" x14ac:dyDescent="0.3">
      <c r="B260" s="9"/>
      <c r="C260" s="35"/>
      <c r="D260" s="35"/>
      <c r="E260" s="44"/>
      <c r="F260" s="35"/>
      <c r="G260" s="7"/>
      <c r="H260" s="41"/>
      <c r="I260" s="7"/>
      <c r="J260" s="41"/>
      <c r="K260" s="65"/>
      <c r="L260" s="7"/>
      <c r="M260" s="7"/>
      <c r="N260" s="7"/>
      <c r="O260" s="7"/>
      <c r="P260" s="7"/>
      <c r="Q260" s="8"/>
      <c r="R260" s="8"/>
      <c r="T260" s="10"/>
      <c r="U260" s="8"/>
      <c r="V260" s="9"/>
      <c r="W260" s="4"/>
      <c r="X260" s="4"/>
    </row>
    <row r="261" spans="2:43" x14ac:dyDescent="0.3">
      <c r="B261" s="9"/>
      <c r="C261" s="35"/>
      <c r="D261" s="35"/>
      <c r="E261" s="44"/>
      <c r="F261" s="35"/>
      <c r="G261" s="7"/>
      <c r="H261" s="41"/>
      <c r="I261" s="7"/>
      <c r="J261" s="41"/>
      <c r="K261" s="65"/>
      <c r="L261" s="7"/>
      <c r="M261" s="7"/>
      <c r="N261" s="7"/>
      <c r="O261" s="7"/>
      <c r="P261" s="7"/>
      <c r="Q261" s="8"/>
      <c r="R261" s="8"/>
      <c r="T261" s="10"/>
      <c r="U261" s="8"/>
      <c r="V261" s="9"/>
      <c r="W261" s="4"/>
      <c r="X261" s="4"/>
    </row>
    <row r="262" spans="2:43" x14ac:dyDescent="0.3">
      <c r="B262" s="9"/>
      <c r="C262" s="35"/>
      <c r="D262" s="35"/>
      <c r="E262" s="44"/>
      <c r="F262" s="35"/>
      <c r="G262" s="7"/>
      <c r="H262" s="41"/>
      <c r="I262" s="7"/>
      <c r="J262" s="41"/>
      <c r="K262" s="65"/>
      <c r="L262" s="7"/>
      <c r="M262" s="7"/>
      <c r="N262" s="7"/>
      <c r="O262" s="7"/>
      <c r="P262" s="7"/>
      <c r="Q262" s="8"/>
      <c r="R262" s="8"/>
      <c r="T262" s="10"/>
      <c r="U262" s="8"/>
      <c r="V262" s="9"/>
      <c r="W262" s="4"/>
      <c r="X262" s="4"/>
    </row>
    <row r="263" spans="2:43" x14ac:dyDescent="0.3">
      <c r="B263" s="9"/>
      <c r="C263" s="35"/>
      <c r="D263" s="35"/>
      <c r="E263" s="44"/>
      <c r="F263" s="35"/>
      <c r="G263" s="7"/>
      <c r="H263" s="41"/>
      <c r="I263" s="7"/>
      <c r="J263" s="41"/>
      <c r="K263" s="65"/>
      <c r="L263" s="7"/>
      <c r="M263" s="7"/>
      <c r="N263" s="7"/>
      <c r="O263" s="7"/>
      <c r="P263" s="7"/>
      <c r="Q263" s="8"/>
      <c r="R263" s="8"/>
      <c r="T263" s="10"/>
      <c r="U263" s="8"/>
      <c r="V263" s="9"/>
      <c r="W263" s="4"/>
      <c r="X263" s="4"/>
    </row>
    <row r="264" spans="2:43" x14ac:dyDescent="0.3">
      <c r="B264" s="9"/>
      <c r="C264" s="35"/>
      <c r="D264" s="35"/>
      <c r="E264" s="44"/>
      <c r="F264" s="35"/>
      <c r="G264" s="7"/>
      <c r="H264" s="41"/>
      <c r="I264" s="7"/>
      <c r="J264" s="41"/>
      <c r="K264" s="65"/>
      <c r="L264" s="7"/>
      <c r="M264" s="7"/>
      <c r="N264" s="7"/>
      <c r="O264" s="7"/>
      <c r="P264" s="7"/>
      <c r="Q264" s="8"/>
      <c r="R264" s="8"/>
      <c r="T264" s="10"/>
      <c r="U264" s="8"/>
      <c r="V264" s="9"/>
      <c r="W264" s="4"/>
      <c r="X264" s="4"/>
    </row>
    <row r="265" spans="2:43" x14ac:dyDescent="0.3">
      <c r="B265" s="9"/>
      <c r="C265" s="35"/>
      <c r="D265" s="35"/>
      <c r="E265" s="44"/>
      <c r="F265" s="35"/>
      <c r="G265" s="7"/>
      <c r="H265" s="41"/>
      <c r="I265" s="7"/>
      <c r="J265" s="41"/>
      <c r="K265" s="65"/>
      <c r="L265" s="7"/>
      <c r="M265" s="7"/>
      <c r="N265" s="7"/>
      <c r="O265" s="7"/>
      <c r="P265" s="7"/>
      <c r="Q265" s="8"/>
      <c r="R265" s="8"/>
      <c r="T265" s="10"/>
      <c r="U265" s="8"/>
      <c r="V265" s="9"/>
      <c r="W265" s="4"/>
      <c r="X265" s="4"/>
    </row>
    <row r="266" spans="2:43" x14ac:dyDescent="0.3">
      <c r="B266" s="9"/>
      <c r="C266" s="35"/>
      <c r="D266" s="35"/>
      <c r="E266" s="44"/>
      <c r="F266" s="7"/>
      <c r="G266" s="7"/>
      <c r="H266" s="41"/>
      <c r="I266" s="7"/>
      <c r="J266" s="41"/>
      <c r="K266" s="65"/>
      <c r="L266" s="7"/>
      <c r="M266" s="7"/>
      <c r="N266" s="7"/>
      <c r="O266" s="38"/>
      <c r="P266" s="7"/>
      <c r="Q266" s="8"/>
      <c r="R266" s="8"/>
      <c r="T266" s="10"/>
      <c r="U266" s="8"/>
      <c r="V266" s="9"/>
      <c r="W266" s="4"/>
      <c r="X266" s="4"/>
    </row>
    <row r="267" spans="2:43" x14ac:dyDescent="0.3">
      <c r="B267" s="9"/>
      <c r="C267" s="35"/>
      <c r="D267" s="35"/>
      <c r="E267" s="44"/>
      <c r="F267" s="35"/>
      <c r="G267" s="7"/>
      <c r="H267" s="41"/>
      <c r="I267" s="32"/>
      <c r="J267" s="33"/>
      <c r="K267" s="103"/>
      <c r="L267" s="35"/>
      <c r="M267" s="33"/>
      <c r="N267" s="35"/>
      <c r="O267" s="7"/>
      <c r="P267" s="7"/>
      <c r="Q267" s="8"/>
      <c r="R267" s="8"/>
      <c r="T267" s="10"/>
      <c r="U267" s="8"/>
      <c r="V267" s="9"/>
      <c r="W267" s="4"/>
      <c r="X267" s="4"/>
    </row>
    <row r="268" spans="2:43" ht="15" thickBot="1" x14ac:dyDescent="0.35">
      <c r="B268" s="9"/>
      <c r="C268" s="35"/>
      <c r="D268" s="35"/>
      <c r="E268" s="44"/>
      <c r="F268" s="35"/>
      <c r="G268" s="7"/>
      <c r="H268" s="41"/>
      <c r="I268" s="32"/>
      <c r="J268" s="33"/>
      <c r="K268" s="103"/>
      <c r="L268" s="35"/>
      <c r="M268" s="33"/>
      <c r="N268" s="35"/>
      <c r="O268" s="7"/>
      <c r="P268" s="7"/>
      <c r="Q268" s="8"/>
      <c r="R268" s="8"/>
      <c r="T268" s="10"/>
      <c r="U268" s="8"/>
      <c r="V268" s="9"/>
      <c r="W268" s="4"/>
      <c r="X268" s="4"/>
    </row>
    <row r="269" spans="2:43" x14ac:dyDescent="0.3">
      <c r="B269" s="9"/>
      <c r="C269" s="35"/>
      <c r="D269" s="35"/>
      <c r="E269" s="44"/>
      <c r="F269" s="35"/>
      <c r="G269" s="7"/>
      <c r="H269" s="41"/>
      <c r="I269" s="32"/>
      <c r="J269" s="33"/>
      <c r="K269" s="103"/>
      <c r="L269" s="35"/>
      <c r="M269" s="33"/>
      <c r="N269" s="35"/>
      <c r="O269" s="7"/>
      <c r="P269" s="7"/>
      <c r="Q269" s="8"/>
      <c r="R269" s="8"/>
      <c r="T269" s="10"/>
      <c r="U269" s="8"/>
      <c r="V269" s="9"/>
      <c r="W269" s="4"/>
      <c r="X269" s="4"/>
      <c r="AI269" s="137" t="s">
        <v>15</v>
      </c>
      <c r="AJ269" s="138"/>
      <c r="AK269" s="139"/>
      <c r="AL269" s="135" t="s">
        <v>157</v>
      </c>
      <c r="AM269" s="131" t="s">
        <v>24</v>
      </c>
      <c r="AN269" s="133" t="s">
        <v>26</v>
      </c>
      <c r="AO269" s="135" t="s">
        <v>157</v>
      </c>
      <c r="AP269" s="131" t="s">
        <v>24</v>
      </c>
      <c r="AQ269" s="133" t="s">
        <v>26</v>
      </c>
    </row>
    <row r="270" spans="2:43" ht="15" thickBot="1" x14ac:dyDescent="0.35">
      <c r="B270" s="9"/>
      <c r="C270" s="35"/>
      <c r="D270" s="35"/>
      <c r="E270" s="44"/>
      <c r="F270" s="35"/>
      <c r="G270" s="7"/>
      <c r="H270" s="41"/>
      <c r="I270" s="32"/>
      <c r="J270" s="33"/>
      <c r="K270" s="103"/>
      <c r="L270" s="35"/>
      <c r="M270" s="33"/>
      <c r="N270" s="35"/>
      <c r="O270" s="7"/>
      <c r="P270" s="7"/>
      <c r="Q270" s="8"/>
      <c r="R270" s="8"/>
      <c r="T270" s="10"/>
      <c r="U270" s="8"/>
      <c r="V270" s="9"/>
      <c r="W270" s="4"/>
      <c r="X270" s="4"/>
      <c r="AI270" s="140"/>
      <c r="AJ270" s="141"/>
      <c r="AK270" s="142"/>
      <c r="AL270" s="136"/>
      <c r="AM270" s="132"/>
      <c r="AN270" s="134"/>
      <c r="AO270" s="136"/>
      <c r="AP270" s="132"/>
      <c r="AQ270" s="134"/>
    </row>
    <row r="271" spans="2:43" x14ac:dyDescent="0.3">
      <c r="B271" s="9"/>
      <c r="C271" s="35"/>
      <c r="D271" s="35"/>
      <c r="E271" s="44"/>
      <c r="F271" s="35"/>
      <c r="G271" s="7"/>
      <c r="H271" s="41"/>
      <c r="I271" s="32"/>
      <c r="J271" s="33"/>
      <c r="K271" s="103"/>
      <c r="L271" s="35"/>
      <c r="M271" s="33"/>
      <c r="N271" s="35"/>
      <c r="O271" s="7"/>
      <c r="P271" s="7"/>
      <c r="Q271" s="8"/>
      <c r="R271" s="8"/>
      <c r="T271" s="10"/>
      <c r="U271" s="8"/>
      <c r="V271" s="9"/>
      <c r="W271" s="4"/>
      <c r="X271" s="4"/>
      <c r="AI271" s="125" t="s">
        <v>168</v>
      </c>
      <c r="AJ271" s="128" t="s">
        <v>167</v>
      </c>
    </row>
    <row r="272" spans="2:43" x14ac:dyDescent="0.3">
      <c r="B272" s="9"/>
      <c r="C272" s="35"/>
      <c r="D272" s="35"/>
      <c r="E272" s="44"/>
      <c r="F272" s="35"/>
      <c r="G272" s="7"/>
      <c r="H272" s="41"/>
      <c r="I272" s="32"/>
      <c r="J272" s="33"/>
      <c r="K272" s="103"/>
      <c r="L272" s="35"/>
      <c r="M272" s="33"/>
      <c r="N272" s="35"/>
      <c r="O272" s="7"/>
      <c r="P272" s="7"/>
      <c r="Q272" s="8"/>
      <c r="R272" s="8"/>
      <c r="T272" s="10"/>
      <c r="U272" s="8"/>
      <c r="V272" s="9"/>
      <c r="W272" s="4"/>
      <c r="X272" s="4"/>
      <c r="AI272" s="126"/>
      <c r="AJ272" s="129"/>
    </row>
    <row r="273" spans="2:43" x14ac:dyDescent="0.3">
      <c r="B273" s="9"/>
      <c r="C273" s="35"/>
      <c r="D273" s="35"/>
      <c r="E273" s="44"/>
      <c r="F273" s="35"/>
      <c r="G273" s="7"/>
      <c r="H273" s="41"/>
      <c r="I273" s="32"/>
      <c r="J273" s="33"/>
      <c r="K273" s="103"/>
      <c r="L273" s="35"/>
      <c r="M273" s="33"/>
      <c r="N273" s="35"/>
      <c r="O273" s="7"/>
      <c r="P273" s="7"/>
      <c r="Q273" s="8"/>
      <c r="R273" s="8"/>
      <c r="T273" s="10"/>
      <c r="U273" s="8"/>
      <c r="V273" s="9"/>
      <c r="W273" s="4"/>
      <c r="X273" s="4"/>
      <c r="AI273" s="126"/>
      <c r="AJ273" s="129"/>
    </row>
    <row r="274" spans="2:43" x14ac:dyDescent="0.3">
      <c r="B274" s="7"/>
      <c r="C274" s="7"/>
      <c r="D274" s="7"/>
      <c r="E274" s="44"/>
      <c r="F274" s="7"/>
      <c r="G274" s="7"/>
      <c r="H274" s="41"/>
      <c r="I274" s="7"/>
      <c r="J274" s="41"/>
      <c r="K274" s="65"/>
      <c r="L274" s="41"/>
      <c r="M274" s="7"/>
      <c r="N274" s="32"/>
      <c r="O274" s="7"/>
      <c r="P274" s="7"/>
      <c r="Q274" s="49"/>
      <c r="R274" s="49"/>
      <c r="AI274" s="126"/>
      <c r="AJ274" s="129"/>
      <c r="AK274" s="12" t="s">
        <v>159</v>
      </c>
      <c r="AL274" s="23">
        <v>160</v>
      </c>
      <c r="AM274" s="11"/>
      <c r="AN274" s="26">
        <v>200</v>
      </c>
      <c r="AO274" s="13">
        <v>160</v>
      </c>
      <c r="AP274" s="11"/>
      <c r="AQ274" s="26">
        <v>200</v>
      </c>
    </row>
    <row r="275" spans="2:43" x14ac:dyDescent="0.3">
      <c r="B275" s="7"/>
      <c r="C275" s="32"/>
      <c r="D275" s="32"/>
      <c r="E275" s="44"/>
      <c r="F275" s="32"/>
      <c r="G275" s="7"/>
      <c r="H275" s="41"/>
      <c r="I275" s="32"/>
      <c r="J275" s="33"/>
      <c r="K275" s="103"/>
      <c r="L275" s="32"/>
      <c r="M275" s="33"/>
      <c r="N275" s="32"/>
      <c r="O275" s="7"/>
      <c r="P275" s="7"/>
      <c r="Q275" s="7"/>
      <c r="R275" s="7"/>
      <c r="T275" s="10"/>
      <c r="U275" s="8"/>
      <c r="V275" s="9"/>
      <c r="W275" s="4"/>
      <c r="X275" s="4"/>
      <c r="AI275" s="126"/>
      <c r="AJ275" s="129"/>
    </row>
    <row r="276" spans="2:43" x14ac:dyDescent="0.3">
      <c r="B276" s="42"/>
      <c r="C276" s="35"/>
      <c r="D276" s="35"/>
      <c r="E276" s="54"/>
      <c r="F276" s="35"/>
      <c r="G276" s="32"/>
      <c r="H276" s="33"/>
      <c r="I276" s="32"/>
      <c r="J276" s="33"/>
      <c r="K276" s="103"/>
      <c r="L276" s="35"/>
      <c r="M276" s="33"/>
      <c r="N276" s="35"/>
      <c r="O276" s="32"/>
      <c r="P276" s="32"/>
      <c r="Q276" s="8"/>
      <c r="R276" s="8"/>
      <c r="T276" s="10"/>
      <c r="U276" s="8"/>
      <c r="V276" s="9"/>
      <c r="W276" s="4"/>
      <c r="X276" s="4"/>
      <c r="AI276" s="126"/>
      <c r="AJ276" s="129"/>
    </row>
    <row r="277" spans="2:43" x14ac:dyDescent="0.3">
      <c r="B277" s="9"/>
      <c r="C277" s="35"/>
      <c r="D277" s="35"/>
      <c r="E277" s="44"/>
      <c r="F277" s="35"/>
      <c r="G277" s="8"/>
      <c r="H277" s="41"/>
      <c r="I277" s="8"/>
      <c r="J277" s="41"/>
      <c r="K277" s="65"/>
      <c r="L277" s="8"/>
      <c r="M277" s="8"/>
      <c r="N277" s="8"/>
      <c r="O277" s="8"/>
      <c r="P277" s="8"/>
      <c r="Q277" s="8"/>
      <c r="R277" s="8"/>
      <c r="T277" s="10"/>
      <c r="U277" s="8"/>
      <c r="V277" s="9"/>
      <c r="W277" s="4"/>
      <c r="X277" s="4"/>
      <c r="AI277" s="126"/>
      <c r="AJ277" s="129"/>
    </row>
    <row r="278" spans="2:43" x14ac:dyDescent="0.3">
      <c r="B278" s="9"/>
      <c r="C278" s="35"/>
      <c r="D278" s="35"/>
      <c r="E278" s="44"/>
      <c r="F278" s="35"/>
      <c r="G278" s="7"/>
      <c r="H278" s="41"/>
      <c r="I278" s="7"/>
      <c r="J278" s="41"/>
      <c r="K278" s="65"/>
      <c r="M278" s="7"/>
      <c r="N278" s="7"/>
      <c r="O278" s="7"/>
      <c r="P278" s="7"/>
      <c r="Q278" s="8"/>
      <c r="R278" s="8"/>
      <c r="T278" s="10"/>
      <c r="U278" s="8"/>
      <c r="V278" s="9"/>
      <c r="W278" s="4"/>
      <c r="X278" s="4"/>
      <c r="AI278" s="126"/>
      <c r="AJ278" s="129"/>
    </row>
    <row r="279" spans="2:43" x14ac:dyDescent="0.3">
      <c r="B279" s="9"/>
      <c r="C279" s="35"/>
      <c r="D279" s="35"/>
      <c r="E279" s="44"/>
      <c r="F279" s="35"/>
      <c r="G279" s="7"/>
      <c r="H279" s="41"/>
      <c r="I279" s="7"/>
      <c r="J279" s="41"/>
      <c r="K279" s="65"/>
      <c r="M279" s="7"/>
      <c r="N279" s="7"/>
      <c r="O279" s="7"/>
      <c r="P279" s="7"/>
      <c r="Q279" s="8"/>
      <c r="R279" s="8"/>
      <c r="T279" s="10"/>
      <c r="U279" s="8"/>
      <c r="V279" s="9"/>
      <c r="W279" s="4"/>
      <c r="X279" s="4"/>
      <c r="AI279" s="126"/>
      <c r="AJ279" s="129"/>
    </row>
    <row r="280" spans="2:43" x14ac:dyDescent="0.3">
      <c r="B280" s="9"/>
      <c r="C280" s="35"/>
      <c r="D280" s="35"/>
      <c r="E280" s="44"/>
      <c r="F280" s="35"/>
      <c r="G280" s="7"/>
      <c r="H280" s="7"/>
      <c r="I280" s="41"/>
      <c r="J280" s="41"/>
      <c r="K280" s="41"/>
      <c r="L280" s="65"/>
      <c r="M280" s="7"/>
      <c r="N280" s="7"/>
      <c r="O280" s="38"/>
      <c r="P280" s="38"/>
      <c r="Q280" s="8"/>
      <c r="R280" s="8"/>
      <c r="T280" s="10"/>
      <c r="U280" s="8"/>
      <c r="V280" s="9"/>
      <c r="W280" s="4"/>
      <c r="X280" s="4"/>
      <c r="AI280" s="126"/>
      <c r="AJ280" s="129"/>
    </row>
    <row r="281" spans="2:43" x14ac:dyDescent="0.3">
      <c r="B281" s="9"/>
      <c r="C281" s="35"/>
      <c r="D281" s="35"/>
      <c r="E281" s="44"/>
      <c r="F281" s="35"/>
      <c r="G281" s="7"/>
      <c r="H281" s="41"/>
      <c r="I281" s="7"/>
      <c r="J281" s="41"/>
      <c r="K281" s="65"/>
      <c r="L281" s="7"/>
      <c r="M281" s="7"/>
      <c r="N281" s="7"/>
      <c r="O281" s="7"/>
      <c r="P281" s="7"/>
      <c r="Q281" s="8"/>
      <c r="R281" s="8"/>
      <c r="T281" s="10"/>
      <c r="U281" s="8"/>
      <c r="V281" s="9"/>
      <c r="W281" s="4"/>
      <c r="X281" s="4"/>
      <c r="AI281" s="126"/>
      <c r="AJ281" s="129"/>
    </row>
    <row r="282" spans="2:43" x14ac:dyDescent="0.3">
      <c r="B282" s="9"/>
      <c r="C282" s="35"/>
      <c r="D282" s="35"/>
      <c r="E282" s="44"/>
      <c r="F282" s="35"/>
      <c r="G282" s="7"/>
      <c r="H282" s="41"/>
      <c r="I282" s="7"/>
      <c r="J282" s="41"/>
      <c r="K282" s="65"/>
      <c r="L282" s="7"/>
      <c r="M282" s="7"/>
      <c r="N282" s="7"/>
      <c r="O282" s="7"/>
      <c r="P282" s="7"/>
      <c r="Q282" s="8"/>
      <c r="R282" s="8"/>
      <c r="T282" s="10"/>
      <c r="U282" s="8"/>
      <c r="V282" s="9"/>
      <c r="W282" s="4"/>
      <c r="X282" s="4"/>
      <c r="AI282" s="126"/>
      <c r="AJ282" s="129"/>
    </row>
    <row r="283" spans="2:43" x14ac:dyDescent="0.3">
      <c r="B283" s="9"/>
      <c r="C283" s="35"/>
      <c r="D283" s="35"/>
      <c r="E283" s="44"/>
      <c r="F283" s="35"/>
      <c r="G283" s="32"/>
      <c r="H283" s="33"/>
      <c r="I283" s="32"/>
      <c r="J283" s="41"/>
      <c r="K283" s="103"/>
      <c r="L283" s="35"/>
      <c r="M283" s="35"/>
      <c r="N283" s="35"/>
      <c r="O283" s="32"/>
      <c r="P283" s="7"/>
      <c r="Q283" s="8"/>
      <c r="R283" s="8"/>
      <c r="T283" s="10"/>
      <c r="U283" s="8"/>
      <c r="V283" s="9"/>
      <c r="W283" s="4"/>
      <c r="X283" s="4"/>
      <c r="AI283" s="126"/>
      <c r="AJ283" s="129"/>
    </row>
    <row r="284" spans="2:43" x14ac:dyDescent="0.3">
      <c r="B284" s="9"/>
      <c r="C284" s="35"/>
      <c r="D284" s="35"/>
      <c r="E284" s="44"/>
      <c r="F284" s="35"/>
      <c r="G284" s="32"/>
      <c r="H284" s="41"/>
      <c r="I284" s="32"/>
      <c r="J284" s="41"/>
      <c r="K284" s="65"/>
      <c r="L284" s="32"/>
      <c r="M284" s="33"/>
      <c r="N284" s="32"/>
      <c r="O284" s="7"/>
      <c r="P284" s="7"/>
      <c r="Q284" s="8"/>
      <c r="R284" s="8"/>
      <c r="T284" s="10"/>
      <c r="U284" s="8"/>
      <c r="V284" s="9"/>
      <c r="W284" s="4"/>
      <c r="X284" s="4"/>
      <c r="AI284" s="126"/>
      <c r="AJ284" s="129"/>
    </row>
    <row r="285" spans="2:43" x14ac:dyDescent="0.3">
      <c r="B285" s="9"/>
      <c r="C285" s="35"/>
      <c r="D285" s="35"/>
      <c r="E285" s="44"/>
      <c r="F285" s="35"/>
      <c r="G285" s="7"/>
      <c r="H285" s="41"/>
      <c r="I285" s="32"/>
      <c r="J285" s="33"/>
      <c r="K285" s="103"/>
      <c r="L285" s="35"/>
      <c r="M285" s="33"/>
      <c r="N285" s="35"/>
      <c r="O285" s="7"/>
      <c r="P285" s="7"/>
      <c r="Q285" s="8"/>
      <c r="R285" s="8"/>
      <c r="T285" s="10"/>
      <c r="U285" s="8"/>
      <c r="V285" s="9"/>
      <c r="W285" s="4"/>
      <c r="X285" s="4"/>
      <c r="AI285" s="126"/>
      <c r="AJ285" s="129"/>
    </row>
    <row r="286" spans="2:43" x14ac:dyDescent="0.3">
      <c r="B286" s="9"/>
      <c r="C286" s="35"/>
      <c r="D286" s="35"/>
      <c r="E286" s="44"/>
      <c r="F286" s="35"/>
      <c r="G286" s="7"/>
      <c r="H286" s="41"/>
      <c r="I286" s="32"/>
      <c r="J286" s="33"/>
      <c r="K286" s="103"/>
      <c r="L286" s="35"/>
      <c r="M286" s="33"/>
      <c r="N286" s="35"/>
      <c r="O286" s="7"/>
      <c r="P286" s="7"/>
      <c r="Q286" s="8"/>
      <c r="R286" s="8"/>
      <c r="T286" s="10"/>
      <c r="U286" s="8"/>
      <c r="V286" s="9"/>
      <c r="W286" s="4"/>
      <c r="X286" s="4"/>
      <c r="AI286" s="126"/>
      <c r="AJ286" s="129"/>
    </row>
    <row r="287" spans="2:43" x14ac:dyDescent="0.3">
      <c r="B287" s="9"/>
      <c r="C287" s="35"/>
      <c r="D287" s="35"/>
      <c r="E287" s="44"/>
      <c r="F287" s="35"/>
      <c r="G287" s="7"/>
      <c r="H287" s="7"/>
      <c r="I287" s="41"/>
      <c r="J287" s="41"/>
      <c r="K287" s="41"/>
      <c r="L287" s="65"/>
      <c r="M287" s="7"/>
      <c r="N287" s="7"/>
      <c r="O287" s="38"/>
      <c r="P287" s="38"/>
      <c r="Q287" s="8"/>
      <c r="R287" s="8"/>
      <c r="T287" s="10"/>
      <c r="U287" s="8"/>
      <c r="V287" s="9"/>
      <c r="W287" s="4"/>
      <c r="X287" s="4"/>
      <c r="AI287" s="126"/>
      <c r="AJ287" s="129"/>
    </row>
    <row r="288" spans="2:43" x14ac:dyDescent="0.3">
      <c r="B288" s="9"/>
      <c r="C288" s="35"/>
      <c r="D288" s="35"/>
      <c r="E288" s="44"/>
      <c r="F288" s="35"/>
      <c r="G288" s="7"/>
      <c r="H288" s="7"/>
      <c r="I288" s="41"/>
      <c r="J288" s="41"/>
      <c r="K288" s="41"/>
      <c r="L288" s="65"/>
      <c r="M288" s="7"/>
      <c r="N288" s="7"/>
      <c r="O288" s="38"/>
      <c r="P288" s="38"/>
      <c r="Q288" s="8"/>
      <c r="R288" s="8"/>
      <c r="T288" s="10"/>
      <c r="U288" s="8"/>
      <c r="V288" s="9"/>
      <c r="W288" s="4"/>
      <c r="X288" s="4"/>
      <c r="AI288" s="126"/>
      <c r="AJ288" s="129"/>
    </row>
    <row r="289" spans="2:43" x14ac:dyDescent="0.3">
      <c r="B289" s="9"/>
      <c r="C289" s="35"/>
      <c r="D289" s="35"/>
      <c r="E289" s="44"/>
      <c r="F289" s="35"/>
      <c r="G289" s="32"/>
      <c r="H289" s="41"/>
      <c r="I289" s="32"/>
      <c r="J289" s="41"/>
      <c r="K289" s="65"/>
      <c r="L289" s="32"/>
      <c r="M289" s="33"/>
      <c r="N289" s="32"/>
      <c r="O289" s="7"/>
      <c r="P289" s="7"/>
      <c r="Q289" s="8"/>
      <c r="R289" s="8"/>
      <c r="T289" s="10"/>
      <c r="U289" s="8"/>
      <c r="V289" s="9"/>
      <c r="W289" s="4"/>
      <c r="X289" s="4"/>
      <c r="AI289" s="126"/>
      <c r="AJ289" s="129"/>
    </row>
    <row r="290" spans="2:43" ht="15" thickBot="1" x14ac:dyDescent="0.35">
      <c r="B290" s="9"/>
      <c r="C290" s="35"/>
      <c r="D290" s="35"/>
      <c r="E290" s="44"/>
      <c r="F290" s="7"/>
      <c r="G290" s="7"/>
      <c r="H290" s="41"/>
      <c r="I290" s="7"/>
      <c r="J290" s="41"/>
      <c r="K290" s="65"/>
      <c r="L290" s="7"/>
      <c r="M290" s="7"/>
      <c r="N290" s="7"/>
      <c r="O290" s="38"/>
      <c r="P290" s="7"/>
      <c r="Q290" s="8"/>
      <c r="R290" s="8"/>
      <c r="T290" s="10"/>
      <c r="U290" s="8"/>
      <c r="V290" s="9"/>
      <c r="W290" s="4"/>
      <c r="X290" s="4"/>
      <c r="AI290" s="126"/>
      <c r="AJ290" s="130"/>
    </row>
    <row r="291" spans="2:43" x14ac:dyDescent="0.3">
      <c r="B291" s="9"/>
      <c r="C291" s="35"/>
      <c r="D291" s="35"/>
      <c r="E291" s="44"/>
      <c r="F291" s="35"/>
      <c r="G291" s="32"/>
      <c r="H291" s="41"/>
      <c r="I291" s="32"/>
      <c r="J291" s="41"/>
      <c r="K291" s="65"/>
      <c r="L291" s="32"/>
      <c r="M291" s="33"/>
      <c r="N291" s="32"/>
      <c r="O291" s="7"/>
      <c r="P291" s="7"/>
      <c r="Q291" s="8"/>
      <c r="R291" s="8"/>
      <c r="T291" s="10"/>
      <c r="U291" s="8"/>
      <c r="V291" s="9"/>
      <c r="W291" s="4"/>
      <c r="X291" s="4"/>
      <c r="AI291" s="126"/>
      <c r="AJ291" s="129"/>
    </row>
    <row r="292" spans="2:43" x14ac:dyDescent="0.3">
      <c r="B292" s="7"/>
      <c r="C292" s="7"/>
      <c r="D292" s="7"/>
      <c r="E292" s="44"/>
      <c r="F292" s="7"/>
      <c r="G292" s="7"/>
      <c r="H292" s="41"/>
      <c r="I292" s="7"/>
      <c r="J292" s="41"/>
      <c r="K292" s="65"/>
      <c r="L292" s="41"/>
      <c r="M292" s="7"/>
      <c r="N292" s="32"/>
      <c r="O292" s="7"/>
      <c r="P292" s="7"/>
      <c r="Q292" s="49"/>
      <c r="R292" s="49"/>
      <c r="AI292" s="126"/>
      <c r="AJ292" s="129"/>
      <c r="AK292" s="12" t="s">
        <v>159</v>
      </c>
      <c r="AL292" s="23">
        <v>160</v>
      </c>
      <c r="AM292" s="11"/>
      <c r="AN292" s="26">
        <v>200</v>
      </c>
      <c r="AO292" s="13">
        <v>160</v>
      </c>
      <c r="AP292" s="11"/>
      <c r="AQ292" s="26">
        <v>200</v>
      </c>
    </row>
    <row r="293" spans="2:43" x14ac:dyDescent="0.3">
      <c r="AI293" s="126"/>
      <c r="AJ293" s="129"/>
      <c r="AK293" s="12" t="s">
        <v>160</v>
      </c>
      <c r="AL293" s="23"/>
      <c r="AM293" s="11"/>
      <c r="AN293" s="26">
        <v>100</v>
      </c>
      <c r="AO293" s="13"/>
      <c r="AP293" s="11"/>
      <c r="AQ293" s="26">
        <v>100</v>
      </c>
    </row>
    <row r="294" spans="2:43" x14ac:dyDescent="0.3">
      <c r="AI294" s="126"/>
      <c r="AJ294" s="129"/>
      <c r="AK294" s="12" t="s">
        <v>161</v>
      </c>
      <c r="AL294" s="23">
        <v>240</v>
      </c>
      <c r="AM294" s="11"/>
      <c r="AN294" s="26">
        <v>300</v>
      </c>
      <c r="AO294" s="13">
        <v>240</v>
      </c>
      <c r="AP294" s="11"/>
      <c r="AQ294" s="26">
        <v>300</v>
      </c>
    </row>
    <row r="295" spans="2:43" x14ac:dyDescent="0.3">
      <c r="AI295" s="126"/>
      <c r="AJ295" s="129"/>
      <c r="AK295" s="12" t="s">
        <v>162</v>
      </c>
      <c r="AL295" s="23"/>
      <c r="AM295" s="11"/>
      <c r="AN295" s="26"/>
      <c r="AO295" s="13"/>
      <c r="AP295" s="11"/>
      <c r="AQ295" s="26">
        <v>150</v>
      </c>
    </row>
    <row r="296" spans="2:43" ht="15" thickBot="1" x14ac:dyDescent="0.35">
      <c r="AI296" s="126"/>
      <c r="AJ296" s="130"/>
      <c r="AK296" s="19" t="s">
        <v>165</v>
      </c>
      <c r="AL296" s="24">
        <v>160</v>
      </c>
      <c r="AM296" s="15"/>
      <c r="AN296" s="27">
        <v>160</v>
      </c>
      <c r="AO296" s="21">
        <v>80</v>
      </c>
      <c r="AP296" s="15"/>
      <c r="AQ296" s="27"/>
    </row>
    <row r="297" spans="2:43" x14ac:dyDescent="0.3">
      <c r="AI297" s="126"/>
      <c r="AJ297" s="128" t="s">
        <v>166</v>
      </c>
      <c r="AK297" s="18" t="s">
        <v>163</v>
      </c>
      <c r="AL297" s="22"/>
      <c r="AM297" s="14"/>
      <c r="AN297" s="25">
        <v>320</v>
      </c>
      <c r="AO297" s="20"/>
      <c r="AP297" s="14"/>
      <c r="AQ297" s="25">
        <v>320</v>
      </c>
    </row>
    <row r="298" spans="2:43" x14ac:dyDescent="0.3">
      <c r="AI298" s="126"/>
      <c r="AJ298" s="129"/>
      <c r="AK298" s="12" t="s">
        <v>164</v>
      </c>
      <c r="AL298" s="23">
        <v>150</v>
      </c>
      <c r="AM298" s="11"/>
      <c r="AN298" s="26">
        <v>150</v>
      </c>
      <c r="AO298" s="13">
        <v>150</v>
      </c>
      <c r="AP298" s="11"/>
      <c r="AQ298" s="26">
        <v>150</v>
      </c>
    </row>
    <row r="299" spans="2:43" ht="15" thickBot="1" x14ac:dyDescent="0.35">
      <c r="AI299" s="127"/>
      <c r="AJ299" s="130"/>
      <c r="AK299" s="19" t="s">
        <v>158</v>
      </c>
      <c r="AL299" s="24"/>
      <c r="AM299" s="15"/>
      <c r="AN299" s="27"/>
      <c r="AO299" s="21"/>
      <c r="AP299" s="15"/>
      <c r="AQ299" s="27"/>
    </row>
  </sheetData>
  <sortState xmlns:xlrd2="http://schemas.microsoft.com/office/spreadsheetml/2017/richdata2" ref="Z226:AG263">
    <sortCondition ref="Z226"/>
  </sortState>
  <mergeCells count="31">
    <mergeCell ref="A90:A104"/>
    <mergeCell ref="A106:A133"/>
    <mergeCell ref="A135:A149"/>
    <mergeCell ref="A151:A183"/>
    <mergeCell ref="A2:A3"/>
    <mergeCell ref="A5:A42"/>
    <mergeCell ref="A44:A71"/>
    <mergeCell ref="A73:A88"/>
    <mergeCell ref="AQ269:AQ270"/>
    <mergeCell ref="AL269:AL270"/>
    <mergeCell ref="AI269:AK270"/>
    <mergeCell ref="AM269:AM270"/>
    <mergeCell ref="AN269:AN270"/>
    <mergeCell ref="AO269:AO270"/>
    <mergeCell ref="AI271:AI299"/>
    <mergeCell ref="AJ271:AJ290"/>
    <mergeCell ref="AJ291:AJ296"/>
    <mergeCell ref="AJ297:AJ299"/>
    <mergeCell ref="AP269:AP270"/>
    <mergeCell ref="B2:B3"/>
    <mergeCell ref="P2:P3"/>
    <mergeCell ref="F2:F3"/>
    <mergeCell ref="G2:H2"/>
    <mergeCell ref="I2:K2"/>
    <mergeCell ref="N2:N3"/>
    <mergeCell ref="O2:O3"/>
    <mergeCell ref="V2:V3"/>
    <mergeCell ref="U2:U3"/>
    <mergeCell ref="T2:T3"/>
    <mergeCell ref="Q2:S2"/>
    <mergeCell ref="R3:S3"/>
  </mergeCells>
  <phoneticPr fontId="2" type="noConversion"/>
  <pageMargins left="0.7" right="0.7" top="0.75" bottom="0.75" header="0.3" footer="0.3"/>
  <pageSetup scale="2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CB6E1-BE9D-4EE2-905B-C01179AA85FC}">
  <dimension ref="A1"/>
  <sheetViews>
    <sheetView workbookViewId="0">
      <selection activeCell="B2" sqref="B2"/>
    </sheetView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B4960-6FD1-46F0-A305-CBAC48B63807}">
  <dimension ref="A2:AA132"/>
  <sheetViews>
    <sheetView zoomScale="70" zoomScaleNormal="70" workbookViewId="0">
      <selection activeCell="B11" sqref="B11"/>
    </sheetView>
  </sheetViews>
  <sheetFormatPr baseColWidth="10" defaultRowHeight="14.4" x14ac:dyDescent="0.3"/>
  <cols>
    <col min="1" max="1" width="4.109375" customWidth="1"/>
    <col min="2" max="2" width="28" style="1" customWidth="1"/>
    <col min="3" max="3" width="8.109375" style="1" customWidth="1"/>
    <col min="4" max="4" width="9.109375" style="1" customWidth="1"/>
    <col min="5" max="6" width="10" style="1" customWidth="1"/>
    <col min="7" max="7" width="6.33203125" style="1" customWidth="1"/>
    <col min="8" max="8" width="13.109375" style="1" customWidth="1"/>
    <col min="9" max="9" width="6.109375" style="1" customWidth="1"/>
    <col min="10" max="10" width="11.44140625" style="1"/>
    <col min="11" max="11" width="9.33203125" style="1" customWidth="1"/>
    <col min="12" max="12" width="9.6640625" style="1" customWidth="1"/>
    <col min="13" max="14" width="11.44140625" style="1"/>
    <col min="15" max="15" width="21.5546875" style="1" customWidth="1"/>
    <col min="16" max="16" width="23.44140625" style="1" customWidth="1"/>
    <col min="17" max="17" width="10.5546875" customWidth="1"/>
    <col min="18" max="18" width="7.33203125" customWidth="1"/>
    <col min="20" max="20" width="22.5546875" customWidth="1"/>
    <col min="21" max="21" width="25.5546875" customWidth="1"/>
    <col min="22" max="22" width="10.5546875" customWidth="1"/>
    <col min="23" max="23" width="8.88671875" customWidth="1"/>
    <col min="27" max="27" width="14.88671875" customWidth="1"/>
  </cols>
  <sheetData>
    <row r="2" spans="2:27" x14ac:dyDescent="0.3">
      <c r="B2" s="148" t="s">
        <v>15</v>
      </c>
      <c r="C2" s="1" t="s">
        <v>22</v>
      </c>
      <c r="D2" s="1" t="s">
        <v>20</v>
      </c>
      <c r="E2" s="1" t="s">
        <v>23</v>
      </c>
      <c r="F2" s="149" t="s">
        <v>153</v>
      </c>
      <c r="G2" s="148" t="s">
        <v>18</v>
      </c>
      <c r="H2" s="148"/>
      <c r="I2" s="148" t="s">
        <v>25</v>
      </c>
      <c r="J2" s="148"/>
      <c r="K2" s="148"/>
      <c r="L2" s="2" t="s">
        <v>24</v>
      </c>
      <c r="M2" s="1" t="s">
        <v>26</v>
      </c>
      <c r="N2" s="148" t="s">
        <v>150</v>
      </c>
      <c r="O2" s="148" t="s">
        <v>27</v>
      </c>
      <c r="P2" s="148" t="s">
        <v>151</v>
      </c>
      <c r="Q2" s="148" t="s">
        <v>143</v>
      </c>
      <c r="R2" s="148"/>
      <c r="T2" s="148" t="s">
        <v>27</v>
      </c>
      <c r="U2" s="148" t="s">
        <v>151</v>
      </c>
      <c r="V2" s="148" t="s">
        <v>146</v>
      </c>
      <c r="W2" s="148"/>
      <c r="X2" s="148"/>
      <c r="Y2" s="1" t="s">
        <v>147</v>
      </c>
      <c r="Z2" s="148" t="s">
        <v>150</v>
      </c>
      <c r="AA2" s="148" t="s">
        <v>154</v>
      </c>
    </row>
    <row r="3" spans="2:27" x14ac:dyDescent="0.3">
      <c r="B3" s="148"/>
      <c r="C3" s="1" t="s">
        <v>16</v>
      </c>
      <c r="D3" s="1" t="s">
        <v>21</v>
      </c>
      <c r="E3" s="1" t="s">
        <v>17</v>
      </c>
      <c r="F3" s="149"/>
      <c r="G3" s="1" t="s">
        <v>28</v>
      </c>
      <c r="H3" s="1" t="s">
        <v>19</v>
      </c>
      <c r="I3" s="1" t="s">
        <v>28</v>
      </c>
      <c r="J3" s="1" t="s">
        <v>19</v>
      </c>
      <c r="K3" s="1" t="s">
        <v>29</v>
      </c>
      <c r="L3" s="1" t="s">
        <v>19</v>
      </c>
      <c r="M3" s="1" t="s">
        <v>19</v>
      </c>
      <c r="N3" s="148"/>
      <c r="O3" s="148"/>
      <c r="P3" s="148"/>
      <c r="Q3" s="1" t="s">
        <v>141</v>
      </c>
      <c r="R3" s="1" t="s">
        <v>142</v>
      </c>
      <c r="T3" s="148"/>
      <c r="U3" s="148"/>
      <c r="V3" s="1" t="s">
        <v>148</v>
      </c>
      <c r="W3" s="1" t="s">
        <v>149</v>
      </c>
      <c r="X3" s="1" t="s">
        <v>28</v>
      </c>
      <c r="Y3" s="1" t="s">
        <v>28</v>
      </c>
      <c r="Z3" s="148"/>
      <c r="AA3" s="148"/>
    </row>
    <row r="4" spans="2:27" x14ac:dyDescent="0.3">
      <c r="B4" s="148" t="s">
        <v>0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T4" s="4" t="s">
        <v>130</v>
      </c>
      <c r="U4" s="4" t="s">
        <v>132</v>
      </c>
      <c r="V4" s="5">
        <v>5</v>
      </c>
      <c r="W4" s="3">
        <v>0.06</v>
      </c>
      <c r="X4" s="5"/>
      <c r="Y4" s="5"/>
      <c r="Z4" s="1"/>
      <c r="AA4" s="1"/>
    </row>
    <row r="5" spans="2:27" x14ac:dyDescent="0.3">
      <c r="B5" s="1" t="s">
        <v>1</v>
      </c>
      <c r="C5" s="1">
        <v>11.5</v>
      </c>
      <c r="D5" s="1">
        <v>3</v>
      </c>
      <c r="E5" s="1">
        <f>D5*C5</f>
        <v>34.5</v>
      </c>
      <c r="G5" s="1" t="str">
        <f>IF(O5="Health-care",LOOKUP(P5,$U$7:$U$23,$Y$7:$Y$23),"")</f>
        <v/>
      </c>
      <c r="H5" s="5" t="str">
        <f>IF(G5="","",ROUNDUP(G5*E5*35.32/60,0))</f>
        <v/>
      </c>
      <c r="I5" s="1" t="str">
        <f>IF(O5="Health-care",LOOKUP(P5,$U$7:$U$23,$X$7:$X$23),"")</f>
        <v/>
      </c>
      <c r="J5" s="5">
        <f>ROUNDUP(IF(I5="",IF(O5="health-care","",IF(O5="office buildings",0.06*C5*10.77+5*F5,LOOKUP(P5,$U$4:$U$24,$W$4:$W$24)*C5*10.77+LOOKUP(P5,$U$4:$U$24,$V$4:$V$24)*F5)),I5*35.32*E5/60),0)</f>
        <v>8</v>
      </c>
      <c r="K5" s="6" t="str">
        <f>IF(H5="","",J5/H5)</f>
        <v/>
      </c>
      <c r="L5" s="1" t="str">
        <f>IF(H5="","",IF(LOOKUP(P5,$U$7:$U$23,$AA$7:$AA$23)="No","",H5-J5))</f>
        <v/>
      </c>
      <c r="M5" s="1" t="str">
        <f>IF(H5="","",IF(L5="",H5,""))</f>
        <v/>
      </c>
      <c r="N5" s="1" t="str">
        <f>IF(O5="health-care",LOOKUP(P5,$U$7:$U$23,$Z$7:$Z$23),"n/a")</f>
        <v>n/a</v>
      </c>
      <c r="O5" s="1" t="s">
        <v>44</v>
      </c>
      <c r="P5" s="1" t="s">
        <v>45</v>
      </c>
      <c r="Q5" s="1"/>
      <c r="R5" s="1">
        <f>Q5/400</f>
        <v>0</v>
      </c>
      <c r="T5" s="4" t="s">
        <v>130</v>
      </c>
      <c r="U5" s="4" t="s">
        <v>131</v>
      </c>
      <c r="V5" s="5">
        <v>5</v>
      </c>
      <c r="W5" s="3">
        <v>0.06</v>
      </c>
      <c r="X5" s="5"/>
      <c r="Y5" s="5"/>
      <c r="Z5" s="1"/>
      <c r="AA5" s="1"/>
    </row>
    <row r="6" spans="2:27" x14ac:dyDescent="0.3">
      <c r="B6" s="1" t="s">
        <v>2</v>
      </c>
      <c r="C6" s="1">
        <v>11.3</v>
      </c>
      <c r="D6" s="1">
        <v>3</v>
      </c>
      <c r="E6" s="1">
        <f t="shared" ref="E6:E25" si="0">D6*C6</f>
        <v>33.900000000000006</v>
      </c>
      <c r="G6" s="1">
        <f t="shared" ref="G6:G20" si="1">IF(O6="Health-care",LOOKUP(P6,$U$7:$U$23,$Y$7:$Y$23),"")</f>
        <v>6</v>
      </c>
      <c r="H6" s="5">
        <f t="shared" ref="H6:H20" si="2">IF(G6="","",ROUNDUP(G6*E6*35.32/60,0))</f>
        <v>120</v>
      </c>
      <c r="I6" s="1">
        <f t="shared" ref="I6:I20" si="3">IF(O6="Health-care",LOOKUP(P6,$U$7:$U$23,$X$7:$X$23),"")</f>
        <v>2</v>
      </c>
      <c r="J6" s="5">
        <f t="shared" ref="J6:J20" si="4">ROUNDUP(IF(I6="",IF(O6="health-care","",IF(O6="office buildings",0.06*C6*10.77+5*F6,LOOKUP(P6,$U$4:$U$24,$W$4:$W$24)*C6*10.77+LOOKUP(P6,$U$4:$U$24,$V$4:$V$24)*F6)),I6*35.32*E6/60),0)</f>
        <v>40</v>
      </c>
      <c r="K6" s="6">
        <f t="shared" ref="K6:K20" si="5">IF(H6="","",J6/H6)</f>
        <v>0.33333333333333331</v>
      </c>
      <c r="L6" s="1">
        <f t="shared" ref="L6:L20" si="6">IF(H6="","",IF(LOOKUP(P6,$U$7:$U$23,$AA$7:$AA$23)="No","",H6-J6))</f>
        <v>80</v>
      </c>
      <c r="M6" s="1" t="str">
        <f t="shared" ref="M6:M20" si="7">IF(H6="","",IF(L6="",H6,""))</f>
        <v/>
      </c>
      <c r="N6" s="1" t="str">
        <f t="shared" ref="N6:N20" si="8">IF(O6="health-care",LOOKUP(P6,$U$7:$U$23,$Z$7:$Z$23),"n/a")</f>
        <v>n/a</v>
      </c>
      <c r="O6" s="1" t="s">
        <v>152</v>
      </c>
      <c r="P6" s="1" t="s">
        <v>14</v>
      </c>
      <c r="Q6" s="1"/>
      <c r="R6" s="1">
        <f t="shared" ref="R6:R69" si="9">Q6/400</f>
        <v>0</v>
      </c>
      <c r="T6" s="4" t="s">
        <v>128</v>
      </c>
      <c r="U6" s="4" t="s">
        <v>129</v>
      </c>
      <c r="V6" s="5">
        <v>10</v>
      </c>
      <c r="W6" s="3">
        <v>0.12</v>
      </c>
      <c r="X6" s="5"/>
      <c r="Y6" s="5"/>
      <c r="Z6" s="1"/>
      <c r="AA6" s="1"/>
    </row>
    <row r="7" spans="2:27" x14ac:dyDescent="0.3">
      <c r="B7" s="1" t="s">
        <v>3</v>
      </c>
      <c r="C7" s="1">
        <v>14.3</v>
      </c>
      <c r="D7" s="1">
        <v>3</v>
      </c>
      <c r="E7" s="1">
        <f t="shared" si="0"/>
        <v>42.900000000000006</v>
      </c>
      <c r="G7" s="1">
        <f t="shared" si="1"/>
        <v>15</v>
      </c>
      <c r="H7" s="5">
        <f t="shared" si="2"/>
        <v>379</v>
      </c>
      <c r="I7" s="1">
        <f t="shared" si="3"/>
        <v>3</v>
      </c>
      <c r="J7" s="5">
        <f t="shared" si="4"/>
        <v>76</v>
      </c>
      <c r="K7" s="6">
        <f t="shared" si="5"/>
        <v>0.20052770448548812</v>
      </c>
      <c r="L7" s="1">
        <f t="shared" si="6"/>
        <v>303</v>
      </c>
      <c r="M7" s="1" t="str">
        <f t="shared" si="7"/>
        <v/>
      </c>
      <c r="N7" s="1" t="str">
        <f t="shared" si="8"/>
        <v>positiva</v>
      </c>
      <c r="O7" s="1" t="s">
        <v>152</v>
      </c>
      <c r="P7" s="1" t="s">
        <v>42</v>
      </c>
      <c r="Q7" s="1"/>
      <c r="R7" s="1">
        <f t="shared" si="9"/>
        <v>0</v>
      </c>
      <c r="T7" s="1" t="s">
        <v>152</v>
      </c>
      <c r="U7" s="4" t="s">
        <v>41</v>
      </c>
      <c r="V7" s="5"/>
      <c r="W7" s="5"/>
      <c r="X7" s="5">
        <v>2</v>
      </c>
      <c r="Y7" s="5">
        <v>4</v>
      </c>
      <c r="Z7" s="1" t="s">
        <v>144</v>
      </c>
      <c r="AA7" s="1"/>
    </row>
    <row r="8" spans="2:27" x14ac:dyDescent="0.3">
      <c r="B8" s="1" t="s">
        <v>4</v>
      </c>
      <c r="C8" s="1">
        <v>4.5999999999999996</v>
      </c>
      <c r="D8" s="1">
        <v>3</v>
      </c>
      <c r="E8" s="1">
        <f t="shared" si="0"/>
        <v>13.799999999999999</v>
      </c>
      <c r="G8" s="1" t="str">
        <f t="shared" si="1"/>
        <v/>
      </c>
      <c r="H8" s="5" t="str">
        <f t="shared" si="2"/>
        <v/>
      </c>
      <c r="I8" s="1" t="str">
        <f t="shared" si="3"/>
        <v/>
      </c>
      <c r="J8" s="5">
        <f t="shared" si="4"/>
        <v>3</v>
      </c>
      <c r="K8" s="6" t="str">
        <f t="shared" si="5"/>
        <v/>
      </c>
      <c r="L8" s="1" t="str">
        <f t="shared" si="6"/>
        <v/>
      </c>
      <c r="M8" s="1" t="str">
        <f t="shared" si="7"/>
        <v/>
      </c>
      <c r="N8" s="1" t="str">
        <f t="shared" si="8"/>
        <v>n/a</v>
      </c>
      <c r="O8" s="4" t="s">
        <v>44</v>
      </c>
      <c r="P8" s="4" t="s">
        <v>43</v>
      </c>
      <c r="Q8" s="1"/>
      <c r="R8" s="1">
        <f t="shared" si="9"/>
        <v>0</v>
      </c>
      <c r="T8" s="1" t="s">
        <v>152</v>
      </c>
      <c r="U8" s="4" t="s">
        <v>31</v>
      </c>
      <c r="V8" s="5"/>
      <c r="W8" s="5"/>
      <c r="X8" s="5"/>
      <c r="Y8" s="5">
        <v>2</v>
      </c>
      <c r="Z8" s="1" t="s">
        <v>156</v>
      </c>
      <c r="AA8" s="1"/>
    </row>
    <row r="9" spans="2:27" x14ac:dyDescent="0.3">
      <c r="B9" s="1" t="s">
        <v>5</v>
      </c>
      <c r="C9" s="1">
        <v>15.2</v>
      </c>
      <c r="D9" s="1">
        <v>3</v>
      </c>
      <c r="E9" s="1">
        <f t="shared" si="0"/>
        <v>45.599999999999994</v>
      </c>
      <c r="G9" s="1">
        <f t="shared" si="1"/>
        <v>6</v>
      </c>
      <c r="H9" s="5">
        <f t="shared" si="2"/>
        <v>162</v>
      </c>
      <c r="I9" s="1">
        <f t="shared" si="3"/>
        <v>2</v>
      </c>
      <c r="J9" s="5">
        <f t="shared" si="4"/>
        <v>54</v>
      </c>
      <c r="K9" s="6">
        <f t="shared" si="5"/>
        <v>0.33333333333333331</v>
      </c>
      <c r="L9" s="1">
        <f t="shared" si="6"/>
        <v>108</v>
      </c>
      <c r="M9" s="1" t="str">
        <f t="shared" si="7"/>
        <v/>
      </c>
      <c r="N9" s="1" t="str">
        <f t="shared" si="8"/>
        <v>n/a</v>
      </c>
      <c r="O9" s="1" t="s">
        <v>152</v>
      </c>
      <c r="P9" s="1" t="s">
        <v>14</v>
      </c>
      <c r="Q9" s="1"/>
      <c r="R9" s="1">
        <f t="shared" si="9"/>
        <v>0</v>
      </c>
      <c r="T9" s="1" t="s">
        <v>152</v>
      </c>
      <c r="U9" s="4" t="s">
        <v>64</v>
      </c>
      <c r="V9" s="5"/>
      <c r="W9" s="5"/>
      <c r="X9" s="5">
        <v>2</v>
      </c>
      <c r="Y9" s="5">
        <v>10</v>
      </c>
      <c r="Z9" s="1" t="s">
        <v>145</v>
      </c>
      <c r="AA9" s="1" t="s">
        <v>155</v>
      </c>
    </row>
    <row r="10" spans="2:27" x14ac:dyDescent="0.3">
      <c r="B10" s="1" t="s">
        <v>9</v>
      </c>
      <c r="C10" s="1">
        <v>40.1</v>
      </c>
      <c r="D10" s="1">
        <v>3</v>
      </c>
      <c r="E10" s="1">
        <f t="shared" si="0"/>
        <v>120.30000000000001</v>
      </c>
      <c r="G10" s="1">
        <f t="shared" si="1"/>
        <v>6</v>
      </c>
      <c r="H10" s="5">
        <f t="shared" si="2"/>
        <v>425</v>
      </c>
      <c r="I10" s="1">
        <f t="shared" si="3"/>
        <v>2</v>
      </c>
      <c r="J10" s="5">
        <f t="shared" si="4"/>
        <v>142</v>
      </c>
      <c r="K10" s="6">
        <f t="shared" si="5"/>
        <v>0.33411764705882352</v>
      </c>
      <c r="L10" s="1">
        <f t="shared" si="6"/>
        <v>283</v>
      </c>
      <c r="M10" s="1" t="str">
        <f t="shared" si="7"/>
        <v/>
      </c>
      <c r="N10" s="1" t="str">
        <f t="shared" si="8"/>
        <v>n/a</v>
      </c>
      <c r="O10" s="1" t="s">
        <v>152</v>
      </c>
      <c r="P10" s="1" t="s">
        <v>14</v>
      </c>
      <c r="Q10" s="1"/>
      <c r="R10" s="1">
        <f t="shared" si="9"/>
        <v>0</v>
      </c>
      <c r="T10" s="1" t="s">
        <v>152</v>
      </c>
      <c r="U10" s="4" t="s">
        <v>14</v>
      </c>
      <c r="V10" s="5"/>
      <c r="W10" s="5"/>
      <c r="X10" s="5">
        <v>2</v>
      </c>
      <c r="Y10" s="5">
        <v>6</v>
      </c>
      <c r="Z10" s="1" t="s">
        <v>156</v>
      </c>
      <c r="AA10" s="1"/>
    </row>
    <row r="11" spans="2:27" x14ac:dyDescent="0.3">
      <c r="B11" s="1" t="s">
        <v>6</v>
      </c>
      <c r="C11" s="1">
        <v>11</v>
      </c>
      <c r="D11" s="1">
        <v>3</v>
      </c>
      <c r="E11" s="1">
        <f t="shared" si="0"/>
        <v>33</v>
      </c>
      <c r="G11" s="1">
        <f t="shared" si="1"/>
        <v>6</v>
      </c>
      <c r="H11" s="5">
        <f t="shared" si="2"/>
        <v>117</v>
      </c>
      <c r="I11" s="1">
        <f t="shared" si="3"/>
        <v>2</v>
      </c>
      <c r="J11" s="5">
        <f t="shared" si="4"/>
        <v>39</v>
      </c>
      <c r="K11" s="6">
        <f t="shared" si="5"/>
        <v>0.33333333333333331</v>
      </c>
      <c r="L11" s="1">
        <f t="shared" si="6"/>
        <v>78</v>
      </c>
      <c r="M11" s="1" t="str">
        <f t="shared" si="7"/>
        <v/>
      </c>
      <c r="N11" s="1" t="str">
        <f t="shared" si="8"/>
        <v>n/a</v>
      </c>
      <c r="O11" s="1" t="s">
        <v>152</v>
      </c>
      <c r="P11" s="1" t="s">
        <v>94</v>
      </c>
      <c r="Q11" s="1"/>
      <c r="R11" s="1">
        <f t="shared" si="9"/>
        <v>0</v>
      </c>
      <c r="T11" s="1" t="s">
        <v>152</v>
      </c>
      <c r="U11" s="4" t="s">
        <v>60</v>
      </c>
      <c r="V11" s="5"/>
      <c r="W11" s="5"/>
      <c r="X11" s="5">
        <v>2</v>
      </c>
      <c r="Y11" s="5">
        <v>10</v>
      </c>
      <c r="Z11" s="1" t="s">
        <v>145</v>
      </c>
      <c r="AA11" s="1" t="s">
        <v>155</v>
      </c>
    </row>
    <row r="12" spans="2:27" x14ac:dyDescent="0.3">
      <c r="B12" s="1" t="s">
        <v>7</v>
      </c>
      <c r="C12" s="1">
        <v>129.30000000000001</v>
      </c>
      <c r="D12" s="1">
        <v>3</v>
      </c>
      <c r="E12" s="1">
        <f t="shared" si="0"/>
        <v>387.90000000000003</v>
      </c>
      <c r="G12" s="1">
        <f t="shared" si="1"/>
        <v>6</v>
      </c>
      <c r="H12" s="5">
        <f t="shared" si="2"/>
        <v>1371</v>
      </c>
      <c r="I12" s="1">
        <f t="shared" si="3"/>
        <v>2</v>
      </c>
      <c r="J12" s="5">
        <f t="shared" si="4"/>
        <v>457</v>
      </c>
      <c r="K12" s="6">
        <f t="shared" si="5"/>
        <v>0.33333333333333331</v>
      </c>
      <c r="L12" s="1">
        <f t="shared" si="6"/>
        <v>914</v>
      </c>
      <c r="M12" s="1" t="str">
        <f t="shared" si="7"/>
        <v/>
      </c>
      <c r="N12" s="1" t="str">
        <f t="shared" si="8"/>
        <v>n/a</v>
      </c>
      <c r="O12" s="1" t="s">
        <v>152</v>
      </c>
      <c r="P12" s="1" t="s">
        <v>14</v>
      </c>
      <c r="Q12" s="1"/>
      <c r="R12" s="1">
        <f t="shared" si="9"/>
        <v>0</v>
      </c>
      <c r="T12" s="1" t="s">
        <v>152</v>
      </c>
      <c r="U12" s="4" t="s">
        <v>61</v>
      </c>
      <c r="V12" s="5"/>
      <c r="W12" s="5"/>
      <c r="X12" s="5">
        <v>2</v>
      </c>
      <c r="Y12" s="5">
        <v>6</v>
      </c>
      <c r="Z12" s="1" t="s">
        <v>156</v>
      </c>
      <c r="AA12" s="1"/>
    </row>
    <row r="13" spans="2:27" x14ac:dyDescent="0.3">
      <c r="B13" s="1" t="s">
        <v>47</v>
      </c>
      <c r="C13" s="1">
        <v>3.1</v>
      </c>
      <c r="D13" s="1">
        <v>3</v>
      </c>
      <c r="E13" s="1">
        <f t="shared" si="0"/>
        <v>9.3000000000000007</v>
      </c>
      <c r="G13" s="1">
        <f t="shared" si="1"/>
        <v>4</v>
      </c>
      <c r="H13" s="5">
        <f t="shared" si="2"/>
        <v>22</v>
      </c>
      <c r="I13" s="1">
        <f t="shared" si="3"/>
        <v>2</v>
      </c>
      <c r="J13" s="5">
        <f t="shared" si="4"/>
        <v>11</v>
      </c>
      <c r="K13" s="6">
        <f t="shared" si="5"/>
        <v>0.5</v>
      </c>
      <c r="L13" s="1">
        <f t="shared" si="6"/>
        <v>11</v>
      </c>
      <c r="M13" s="1" t="str">
        <f t="shared" si="7"/>
        <v/>
      </c>
      <c r="N13" s="1" t="str">
        <f t="shared" si="8"/>
        <v>positiva</v>
      </c>
      <c r="O13" s="1" t="s">
        <v>152</v>
      </c>
      <c r="P13" s="1" t="s">
        <v>41</v>
      </c>
      <c r="Q13" s="1"/>
      <c r="R13" s="1">
        <f t="shared" si="9"/>
        <v>0</v>
      </c>
      <c r="T13" s="1" t="s">
        <v>152</v>
      </c>
      <c r="U13" s="4" t="s">
        <v>85</v>
      </c>
      <c r="V13" s="5"/>
      <c r="W13" s="5"/>
      <c r="X13" s="5">
        <v>2</v>
      </c>
      <c r="Y13" s="5">
        <v>6</v>
      </c>
      <c r="Z13" s="1" t="s">
        <v>144</v>
      </c>
      <c r="AA13" s="1"/>
    </row>
    <row r="14" spans="2:27" x14ac:dyDescent="0.3">
      <c r="B14" s="1" t="s">
        <v>8</v>
      </c>
      <c r="C14" s="1">
        <v>2.5</v>
      </c>
      <c r="D14" s="1">
        <v>3</v>
      </c>
      <c r="E14" s="1">
        <f t="shared" si="0"/>
        <v>7.5</v>
      </c>
      <c r="G14" s="1" t="str">
        <f t="shared" si="1"/>
        <v/>
      </c>
      <c r="H14" s="5" t="str">
        <f t="shared" si="2"/>
        <v/>
      </c>
      <c r="I14" s="1" t="str">
        <f t="shared" si="3"/>
        <v/>
      </c>
      <c r="J14" s="5">
        <f t="shared" si="4"/>
        <v>0</v>
      </c>
      <c r="K14" s="6" t="str">
        <f t="shared" si="5"/>
        <v/>
      </c>
      <c r="L14" s="1" t="str">
        <f t="shared" si="6"/>
        <v/>
      </c>
      <c r="M14" s="1" t="str">
        <f t="shared" si="7"/>
        <v/>
      </c>
      <c r="N14" s="1" t="str">
        <f t="shared" si="8"/>
        <v>n/a</v>
      </c>
      <c r="O14" s="1" t="s">
        <v>33</v>
      </c>
      <c r="P14" s="1" t="s">
        <v>34</v>
      </c>
      <c r="Q14" s="1"/>
      <c r="R14" s="1">
        <f t="shared" si="9"/>
        <v>0</v>
      </c>
      <c r="T14" s="1" t="s">
        <v>152</v>
      </c>
      <c r="U14" s="4" t="s">
        <v>84</v>
      </c>
      <c r="V14" s="5"/>
      <c r="W14" s="5"/>
      <c r="X14" s="5">
        <v>2</v>
      </c>
      <c r="Y14" s="5">
        <v>6</v>
      </c>
      <c r="Z14" s="1" t="s">
        <v>156</v>
      </c>
      <c r="AA14" s="1"/>
    </row>
    <row r="15" spans="2:27" x14ac:dyDescent="0.3">
      <c r="B15" s="1" t="s">
        <v>10</v>
      </c>
      <c r="C15" s="1">
        <v>40</v>
      </c>
      <c r="D15" s="1">
        <v>3</v>
      </c>
      <c r="E15" s="1">
        <f t="shared" si="0"/>
        <v>120</v>
      </c>
      <c r="G15" s="1">
        <f t="shared" si="1"/>
        <v>2</v>
      </c>
      <c r="H15" s="5">
        <f t="shared" si="2"/>
        <v>142</v>
      </c>
      <c r="I15" s="1">
        <f t="shared" si="3"/>
        <v>0</v>
      </c>
      <c r="J15" s="5">
        <f t="shared" si="4"/>
        <v>0</v>
      </c>
      <c r="K15" s="6">
        <f t="shared" si="5"/>
        <v>0</v>
      </c>
      <c r="L15" s="1">
        <f t="shared" si="6"/>
        <v>142</v>
      </c>
      <c r="M15" s="1" t="str">
        <f t="shared" si="7"/>
        <v/>
      </c>
      <c r="N15" s="1" t="str">
        <f t="shared" si="8"/>
        <v>n/a</v>
      </c>
      <c r="O15" s="1" t="s">
        <v>152</v>
      </c>
      <c r="P15" s="1" t="s">
        <v>31</v>
      </c>
      <c r="Q15" s="1"/>
      <c r="R15" s="1">
        <f t="shared" si="9"/>
        <v>0</v>
      </c>
      <c r="T15" s="1" t="s">
        <v>152</v>
      </c>
      <c r="U15" s="4" t="s">
        <v>49</v>
      </c>
      <c r="V15" s="5"/>
      <c r="W15" s="5"/>
      <c r="X15" s="5">
        <v>2</v>
      </c>
      <c r="Y15" s="5">
        <v>6</v>
      </c>
      <c r="Z15" s="1" t="s">
        <v>156</v>
      </c>
      <c r="AA15" s="1"/>
    </row>
    <row r="16" spans="2:27" x14ac:dyDescent="0.3">
      <c r="B16" s="1" t="s">
        <v>46</v>
      </c>
      <c r="C16" s="1">
        <v>1.6</v>
      </c>
      <c r="D16" s="1">
        <v>3</v>
      </c>
      <c r="E16" s="1">
        <f t="shared" si="0"/>
        <v>4.8000000000000007</v>
      </c>
      <c r="G16" s="1">
        <f t="shared" si="1"/>
        <v>6</v>
      </c>
      <c r="H16" s="5">
        <f t="shared" si="2"/>
        <v>17</v>
      </c>
      <c r="I16" s="1">
        <f t="shared" si="3"/>
        <v>2</v>
      </c>
      <c r="J16" s="5">
        <f t="shared" si="4"/>
        <v>6</v>
      </c>
      <c r="K16" s="6">
        <f t="shared" si="5"/>
        <v>0.35294117647058826</v>
      </c>
      <c r="L16" s="1" t="str">
        <f t="shared" si="6"/>
        <v/>
      </c>
      <c r="M16" s="1">
        <f t="shared" si="7"/>
        <v>17</v>
      </c>
      <c r="N16" s="1" t="str">
        <f t="shared" si="8"/>
        <v>negativa</v>
      </c>
      <c r="O16" s="1" t="s">
        <v>152</v>
      </c>
      <c r="P16" s="1" t="s">
        <v>59</v>
      </c>
      <c r="Q16" s="1"/>
      <c r="R16" s="1">
        <f t="shared" si="9"/>
        <v>0</v>
      </c>
      <c r="T16" s="1" t="s">
        <v>152</v>
      </c>
      <c r="U16" s="4" t="s">
        <v>127</v>
      </c>
      <c r="V16" s="5"/>
      <c r="W16" s="5"/>
      <c r="X16" s="5">
        <v>2</v>
      </c>
      <c r="Y16" s="5">
        <v>4</v>
      </c>
      <c r="Z16" s="1" t="s">
        <v>144</v>
      </c>
      <c r="AA16" s="1"/>
    </row>
    <row r="17" spans="1:27" x14ac:dyDescent="0.3">
      <c r="B17" s="1" t="s">
        <v>11</v>
      </c>
      <c r="C17" s="1">
        <v>12.9</v>
      </c>
      <c r="D17" s="1">
        <v>3</v>
      </c>
      <c r="E17" s="1">
        <f t="shared" si="0"/>
        <v>38.700000000000003</v>
      </c>
      <c r="G17" s="1">
        <f t="shared" si="1"/>
        <v>12</v>
      </c>
      <c r="H17" s="5">
        <f t="shared" si="2"/>
        <v>274</v>
      </c>
      <c r="I17" s="1">
        <f t="shared" si="3"/>
        <v>2</v>
      </c>
      <c r="J17" s="5">
        <f t="shared" si="4"/>
        <v>46</v>
      </c>
      <c r="K17" s="6">
        <f t="shared" si="5"/>
        <v>0.16788321167883211</v>
      </c>
      <c r="L17" s="1" t="str">
        <f t="shared" si="6"/>
        <v/>
      </c>
      <c r="M17" s="1">
        <f t="shared" si="7"/>
        <v>274</v>
      </c>
      <c r="N17" s="1" t="str">
        <f t="shared" si="8"/>
        <v>negativa</v>
      </c>
      <c r="O17" s="1" t="s">
        <v>152</v>
      </c>
      <c r="P17" s="1" t="s">
        <v>32</v>
      </c>
      <c r="Q17" s="1"/>
      <c r="R17" s="1">
        <f t="shared" si="9"/>
        <v>0</v>
      </c>
      <c r="T17" s="1" t="s">
        <v>152</v>
      </c>
      <c r="U17" s="4" t="s">
        <v>69</v>
      </c>
      <c r="V17" s="5"/>
      <c r="W17" s="5"/>
      <c r="X17" s="5">
        <v>2</v>
      </c>
      <c r="Y17" s="5">
        <v>12</v>
      </c>
      <c r="Z17" s="1" t="s">
        <v>144</v>
      </c>
      <c r="AA17" s="1"/>
    </row>
    <row r="18" spans="1:27" x14ac:dyDescent="0.3">
      <c r="B18" s="1" t="s">
        <v>12</v>
      </c>
      <c r="C18" s="1">
        <v>12.7</v>
      </c>
      <c r="D18" s="1">
        <v>3</v>
      </c>
      <c r="E18" s="1">
        <f t="shared" si="0"/>
        <v>38.099999999999994</v>
      </c>
      <c r="G18" s="1">
        <f t="shared" si="1"/>
        <v>6</v>
      </c>
      <c r="H18" s="5">
        <f t="shared" si="2"/>
        <v>135</v>
      </c>
      <c r="I18" s="1">
        <f t="shared" si="3"/>
        <v>2</v>
      </c>
      <c r="J18" s="5">
        <f t="shared" si="4"/>
        <v>45</v>
      </c>
      <c r="K18" s="6">
        <f t="shared" si="5"/>
        <v>0.33333333333333331</v>
      </c>
      <c r="L18" s="1">
        <f t="shared" si="6"/>
        <v>90</v>
      </c>
      <c r="M18" s="1" t="str">
        <f t="shared" si="7"/>
        <v/>
      </c>
      <c r="N18" s="1" t="str">
        <f t="shared" si="8"/>
        <v>n/a</v>
      </c>
      <c r="O18" s="1" t="s">
        <v>152</v>
      </c>
      <c r="P18" s="1" t="s">
        <v>14</v>
      </c>
      <c r="Q18" s="1"/>
      <c r="R18" s="1">
        <f t="shared" si="9"/>
        <v>0</v>
      </c>
      <c r="T18" s="1" t="s">
        <v>152</v>
      </c>
      <c r="U18" s="4" t="s">
        <v>59</v>
      </c>
      <c r="V18" s="5"/>
      <c r="W18" s="5"/>
      <c r="X18" s="5">
        <v>2</v>
      </c>
      <c r="Y18" s="5">
        <v>6</v>
      </c>
      <c r="Z18" s="1" t="s">
        <v>145</v>
      </c>
      <c r="AA18" s="1" t="s">
        <v>155</v>
      </c>
    </row>
    <row r="19" spans="1:27" x14ac:dyDescent="0.3">
      <c r="B19" s="1" t="s">
        <v>13</v>
      </c>
      <c r="C19" s="1">
        <v>12.7</v>
      </c>
      <c r="D19" s="1">
        <v>3</v>
      </c>
      <c r="E19" s="1">
        <f t="shared" si="0"/>
        <v>38.099999999999994</v>
      </c>
      <c r="G19" s="1">
        <f t="shared" si="1"/>
        <v>6</v>
      </c>
      <c r="H19" s="5">
        <f t="shared" si="2"/>
        <v>135</v>
      </c>
      <c r="I19" s="1">
        <f t="shared" si="3"/>
        <v>2</v>
      </c>
      <c r="J19" s="5">
        <f t="shared" si="4"/>
        <v>45</v>
      </c>
      <c r="K19" s="6">
        <f t="shared" si="5"/>
        <v>0.33333333333333331</v>
      </c>
      <c r="L19" s="1">
        <f t="shared" si="6"/>
        <v>90</v>
      </c>
      <c r="M19" s="1" t="str">
        <f t="shared" si="7"/>
        <v/>
      </c>
      <c r="N19" s="1" t="str">
        <f t="shared" si="8"/>
        <v>n/a</v>
      </c>
      <c r="O19" s="1" t="s">
        <v>152</v>
      </c>
      <c r="P19" s="1" t="s">
        <v>14</v>
      </c>
      <c r="Q19" s="1"/>
      <c r="R19" s="1">
        <f t="shared" si="9"/>
        <v>0</v>
      </c>
      <c r="T19" s="1" t="s">
        <v>152</v>
      </c>
      <c r="U19" s="4" t="s">
        <v>93</v>
      </c>
      <c r="V19" s="5"/>
      <c r="W19" s="5"/>
      <c r="X19" s="5">
        <v>2</v>
      </c>
      <c r="Y19" s="5">
        <v>4</v>
      </c>
      <c r="Z19" s="1" t="s">
        <v>144</v>
      </c>
      <c r="AA19" s="1"/>
    </row>
    <row r="20" spans="1:27" x14ac:dyDescent="0.3">
      <c r="B20" s="1" t="s">
        <v>30</v>
      </c>
      <c r="C20" s="1">
        <v>43.1</v>
      </c>
      <c r="D20" s="1">
        <v>3</v>
      </c>
      <c r="E20" s="1">
        <f t="shared" si="0"/>
        <v>129.30000000000001</v>
      </c>
      <c r="G20" s="1">
        <f t="shared" si="1"/>
        <v>2</v>
      </c>
      <c r="H20" s="5">
        <f t="shared" si="2"/>
        <v>153</v>
      </c>
      <c r="I20" s="1">
        <f t="shared" si="3"/>
        <v>0</v>
      </c>
      <c r="J20" s="5">
        <f t="shared" si="4"/>
        <v>0</v>
      </c>
      <c r="K20" s="6">
        <f t="shared" si="5"/>
        <v>0</v>
      </c>
      <c r="L20" s="1">
        <f t="shared" si="6"/>
        <v>153</v>
      </c>
      <c r="M20" s="1" t="str">
        <f t="shared" si="7"/>
        <v/>
      </c>
      <c r="N20" s="1" t="str">
        <f t="shared" si="8"/>
        <v>n/a</v>
      </c>
      <c r="O20" s="1" t="s">
        <v>152</v>
      </c>
      <c r="P20" s="1" t="s">
        <v>31</v>
      </c>
      <c r="Q20" s="1"/>
      <c r="R20" s="1">
        <f t="shared" si="9"/>
        <v>0</v>
      </c>
      <c r="T20" s="1" t="s">
        <v>152</v>
      </c>
      <c r="U20" s="4" t="s">
        <v>42</v>
      </c>
      <c r="V20" s="5"/>
      <c r="W20" s="5"/>
      <c r="X20" s="5">
        <v>3</v>
      </c>
      <c r="Y20" s="5">
        <v>15</v>
      </c>
      <c r="Z20" s="1" t="s">
        <v>144</v>
      </c>
      <c r="AA20" s="1"/>
    </row>
    <row r="21" spans="1:27" x14ac:dyDescent="0.3">
      <c r="B21" s="148" t="s">
        <v>35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T21" s="1" t="s">
        <v>152</v>
      </c>
      <c r="U21" s="4" t="s">
        <v>94</v>
      </c>
      <c r="V21" s="5"/>
      <c r="W21" s="5"/>
      <c r="X21" s="5">
        <v>2</v>
      </c>
      <c r="Y21" s="5">
        <v>6</v>
      </c>
      <c r="Z21" s="1" t="s">
        <v>156</v>
      </c>
      <c r="AA21" s="1"/>
    </row>
    <row r="22" spans="1:27" x14ac:dyDescent="0.3">
      <c r="B22" s="1" t="s">
        <v>36</v>
      </c>
      <c r="C22" s="1">
        <v>6.5</v>
      </c>
      <c r="D22" s="1">
        <v>3</v>
      </c>
      <c r="E22" s="1">
        <f t="shared" si="0"/>
        <v>19.5</v>
      </c>
      <c r="G22" s="1" t="str">
        <f t="shared" ref="G22:G26" si="10">IF(O22="Health-care",LOOKUP(P22,$U$7:$U$23,$Y$7:$Y$23),"")</f>
        <v/>
      </c>
      <c r="H22" s="5" t="str">
        <f t="shared" ref="H22:H26" si="11">IF(G22="","",ROUNDUP(G22*E22*35.32/60,0))</f>
        <v/>
      </c>
      <c r="I22" s="1" t="str">
        <f t="shared" ref="I22:I26" si="12">IF(O22="Health-care",LOOKUP(P22,$U$7:$U$23,$X$7:$X$23),"")</f>
        <v/>
      </c>
      <c r="J22" s="5">
        <f t="shared" ref="J22:J26" si="13">ROUNDUP(IF(I22="",IF(O22="health-care","",IF(O22="office buildings",0.06*C22*10.77+5*F22,LOOKUP(P22,$U$4:$U$24,$W$4:$W$24)*C22*10.77+LOOKUP(P22,$U$4:$U$24,$V$4:$V$24)*F22)),I22*35.32*E22/60),0)</f>
        <v>5</v>
      </c>
      <c r="K22" s="6" t="str">
        <f t="shared" ref="K22:K26" si="14">IF(H22="","",J22/H22)</f>
        <v/>
      </c>
      <c r="L22" s="1" t="str">
        <f t="shared" ref="L22:L26" si="15">IF(H22="","",IF(LOOKUP(P22,$U$7:$U$23,$AA$7:$AA$23)="No","",H22-J22))</f>
        <v/>
      </c>
      <c r="M22" s="1" t="str">
        <f t="shared" ref="M22:M26" si="16">IF(H22="","",IF(L22="",H22,""))</f>
        <v/>
      </c>
      <c r="N22" s="1" t="str">
        <f t="shared" ref="N22:N26" si="17">IF(O22="health-care",LOOKUP(P22,$U$7:$U$23,$Z$7:$Z$23),"n/a")</f>
        <v>n/a</v>
      </c>
      <c r="O22" s="1" t="s">
        <v>44</v>
      </c>
      <c r="P22" s="1" t="s">
        <v>43</v>
      </c>
      <c r="Q22" s="1"/>
      <c r="R22" s="1">
        <f t="shared" si="9"/>
        <v>0</v>
      </c>
      <c r="T22" s="1" t="s">
        <v>152</v>
      </c>
      <c r="U22" s="4" t="s">
        <v>32</v>
      </c>
      <c r="V22" s="5"/>
      <c r="W22" s="5"/>
      <c r="X22" s="5">
        <v>2</v>
      </c>
      <c r="Y22" s="5">
        <v>12</v>
      </c>
      <c r="Z22" s="1" t="s">
        <v>145</v>
      </c>
      <c r="AA22" s="1" t="s">
        <v>155</v>
      </c>
    </row>
    <row r="23" spans="1:27" x14ac:dyDescent="0.3">
      <c r="B23" s="1" t="s">
        <v>37</v>
      </c>
      <c r="C23" s="1">
        <v>15.1</v>
      </c>
      <c r="D23" s="1">
        <v>3</v>
      </c>
      <c r="E23" s="1">
        <f t="shared" si="0"/>
        <v>45.3</v>
      </c>
      <c r="G23" s="1">
        <f t="shared" si="10"/>
        <v>6</v>
      </c>
      <c r="H23" s="5">
        <f t="shared" si="11"/>
        <v>160</v>
      </c>
      <c r="I23" s="1">
        <f t="shared" si="12"/>
        <v>2</v>
      </c>
      <c r="J23" s="5">
        <f t="shared" si="13"/>
        <v>54</v>
      </c>
      <c r="K23" s="6">
        <f t="shared" si="14"/>
        <v>0.33750000000000002</v>
      </c>
      <c r="L23" s="1">
        <f t="shared" si="15"/>
        <v>106</v>
      </c>
      <c r="M23" s="1" t="str">
        <f t="shared" si="16"/>
        <v/>
      </c>
      <c r="N23" s="1" t="str">
        <f t="shared" si="17"/>
        <v>n/a</v>
      </c>
      <c r="O23" s="1" t="s">
        <v>152</v>
      </c>
      <c r="P23" s="1" t="s">
        <v>49</v>
      </c>
      <c r="Q23" s="1"/>
      <c r="R23" s="1">
        <f t="shared" si="9"/>
        <v>0</v>
      </c>
      <c r="T23" s="1" t="s">
        <v>152</v>
      </c>
      <c r="U23" s="4" t="s">
        <v>48</v>
      </c>
      <c r="V23" s="5"/>
      <c r="W23" s="5"/>
      <c r="X23" s="5">
        <v>2</v>
      </c>
      <c r="Y23" s="5">
        <v>6</v>
      </c>
      <c r="Z23" s="1" t="s">
        <v>156</v>
      </c>
      <c r="AA23" s="1"/>
    </row>
    <row r="24" spans="1:27" x14ac:dyDescent="0.3">
      <c r="B24" s="1" t="s">
        <v>38</v>
      </c>
      <c r="C24" s="1">
        <v>20</v>
      </c>
      <c r="D24" s="1">
        <v>3</v>
      </c>
      <c r="E24" s="1">
        <f t="shared" si="0"/>
        <v>60</v>
      </c>
      <c r="G24" s="1">
        <f t="shared" si="10"/>
        <v>6</v>
      </c>
      <c r="H24" s="5">
        <f t="shared" si="11"/>
        <v>212</v>
      </c>
      <c r="I24" s="1">
        <f t="shared" si="12"/>
        <v>2</v>
      </c>
      <c r="J24" s="5">
        <f t="shared" si="13"/>
        <v>71</v>
      </c>
      <c r="K24" s="6">
        <f t="shared" si="14"/>
        <v>0.33490566037735847</v>
      </c>
      <c r="L24" s="1">
        <f t="shared" si="15"/>
        <v>141</v>
      </c>
      <c r="M24" s="1" t="str">
        <f t="shared" si="16"/>
        <v/>
      </c>
      <c r="N24" s="1" t="str">
        <f t="shared" si="17"/>
        <v>n/a</v>
      </c>
      <c r="O24" s="1" t="s">
        <v>152</v>
      </c>
      <c r="P24" s="1" t="s">
        <v>48</v>
      </c>
      <c r="Q24" s="1"/>
      <c r="R24" s="1">
        <f t="shared" si="9"/>
        <v>0</v>
      </c>
      <c r="T24" s="4" t="s">
        <v>33</v>
      </c>
      <c r="U24" s="4" t="s">
        <v>34</v>
      </c>
      <c r="V24" s="5"/>
      <c r="W24" s="3">
        <v>0.06</v>
      </c>
      <c r="X24" s="5"/>
      <c r="Y24" s="5"/>
      <c r="Z24" s="1"/>
      <c r="AA24" s="1"/>
    </row>
    <row r="25" spans="1:27" x14ac:dyDescent="0.3">
      <c r="A25" t="s">
        <v>39</v>
      </c>
      <c r="B25" s="1" t="s">
        <v>40</v>
      </c>
      <c r="C25" s="1">
        <v>6.2</v>
      </c>
      <c r="D25" s="1">
        <v>3</v>
      </c>
      <c r="E25" s="1">
        <f t="shared" si="0"/>
        <v>18.600000000000001</v>
      </c>
      <c r="G25" s="1">
        <f t="shared" si="10"/>
        <v>6</v>
      </c>
      <c r="H25" s="5">
        <f t="shared" si="11"/>
        <v>66</v>
      </c>
      <c r="I25" s="1">
        <f t="shared" si="12"/>
        <v>2</v>
      </c>
      <c r="J25" s="5">
        <f t="shared" si="13"/>
        <v>22</v>
      </c>
      <c r="K25" s="6">
        <f t="shared" si="14"/>
        <v>0.33333333333333331</v>
      </c>
      <c r="L25" s="1">
        <f t="shared" si="15"/>
        <v>44</v>
      </c>
      <c r="M25" s="1" t="str">
        <f t="shared" si="16"/>
        <v/>
      </c>
      <c r="N25" s="1" t="str">
        <f t="shared" si="17"/>
        <v>n/a</v>
      </c>
      <c r="O25" s="1" t="s">
        <v>152</v>
      </c>
      <c r="P25" s="1" t="s">
        <v>48</v>
      </c>
      <c r="Q25" s="1"/>
      <c r="R25" s="1">
        <f t="shared" si="9"/>
        <v>0</v>
      </c>
      <c r="T25" s="4" t="s">
        <v>44</v>
      </c>
      <c r="U25" s="4" t="s">
        <v>43</v>
      </c>
      <c r="V25" s="5">
        <v>5</v>
      </c>
      <c r="W25" s="3">
        <v>0.06</v>
      </c>
      <c r="X25" s="5"/>
      <c r="Y25" s="5"/>
      <c r="Z25" s="1"/>
      <c r="AA25" s="1"/>
    </row>
    <row r="26" spans="1:27" x14ac:dyDescent="0.3">
      <c r="B26" s="1" t="s">
        <v>63</v>
      </c>
      <c r="C26" s="1">
        <v>6.8</v>
      </c>
      <c r="D26" s="1">
        <v>3</v>
      </c>
      <c r="E26" s="1">
        <f t="shared" ref="E26:E89" si="18">D26*C26</f>
        <v>20.399999999999999</v>
      </c>
      <c r="G26" s="1">
        <f t="shared" si="10"/>
        <v>10</v>
      </c>
      <c r="H26" s="5">
        <f t="shared" si="11"/>
        <v>121</v>
      </c>
      <c r="I26" s="1">
        <f t="shared" si="12"/>
        <v>2</v>
      </c>
      <c r="J26" s="5">
        <f t="shared" si="13"/>
        <v>25</v>
      </c>
      <c r="K26" s="6">
        <f t="shared" si="14"/>
        <v>0.20661157024793389</v>
      </c>
      <c r="L26" s="1" t="str">
        <f t="shared" si="15"/>
        <v/>
      </c>
      <c r="M26" s="1">
        <f t="shared" si="16"/>
        <v>121</v>
      </c>
      <c r="N26" s="1" t="str">
        <f t="shared" si="17"/>
        <v>negativa</v>
      </c>
      <c r="O26" s="1" t="s">
        <v>152</v>
      </c>
      <c r="P26" s="1" t="s">
        <v>64</v>
      </c>
      <c r="Q26" s="1"/>
      <c r="R26" s="1">
        <f t="shared" si="9"/>
        <v>0</v>
      </c>
      <c r="T26" s="4" t="s">
        <v>44</v>
      </c>
      <c r="U26" s="4" t="s">
        <v>45</v>
      </c>
      <c r="V26" s="5">
        <v>5</v>
      </c>
      <c r="W26" s="3">
        <v>0.06</v>
      </c>
      <c r="X26" s="5"/>
      <c r="Y26" s="5"/>
      <c r="Z26" s="1"/>
      <c r="AA26" s="1"/>
    </row>
    <row r="27" spans="1:27" x14ac:dyDescent="0.3">
      <c r="B27" s="148" t="s">
        <v>50</v>
      </c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</row>
    <row r="28" spans="1:27" x14ac:dyDescent="0.3">
      <c r="B28" s="1" t="s">
        <v>51</v>
      </c>
      <c r="C28" s="1">
        <v>15.4</v>
      </c>
      <c r="D28" s="1">
        <v>3</v>
      </c>
      <c r="E28" s="1">
        <f t="shared" si="18"/>
        <v>46.2</v>
      </c>
      <c r="G28" s="1">
        <f t="shared" ref="G28:G35" si="19">IF(O28="Health-care",LOOKUP(P28,$U$7:$U$23,$Y$7:$Y$23),"")</f>
        <v>6</v>
      </c>
      <c r="H28" s="5">
        <f t="shared" ref="H28:H35" si="20">IF(G28="","",ROUNDUP(G28*E28*35.32/60,0))</f>
        <v>164</v>
      </c>
      <c r="I28" s="1">
        <f t="shared" ref="I28:I35" si="21">IF(O28="Health-care",LOOKUP(P28,$U$7:$U$23,$X$7:$X$23),"")</f>
        <v>2</v>
      </c>
      <c r="J28" s="5">
        <f t="shared" ref="J28:J35" si="22">ROUNDUP(IF(I28="",IF(O28="health-care","",IF(O28="office buildings",0.06*C28*10.77+5*F28,LOOKUP(P28,$U$4:$U$24,$W$4:$W$24)*C28*10.77+LOOKUP(P28,$U$4:$U$24,$V$4:$V$24)*F28)),I28*35.32*E28/60),0)</f>
        <v>55</v>
      </c>
      <c r="K28" s="6">
        <f t="shared" ref="K28:K35" si="23">IF(H28="","",J28/H28)</f>
        <v>0.33536585365853661</v>
      </c>
      <c r="L28" s="1">
        <f t="shared" ref="L28:L35" si="24">IF(H28="","",IF(LOOKUP(P28,$U$7:$U$23,$AA$7:$AA$23)="No","",H28-J28))</f>
        <v>109</v>
      </c>
      <c r="M28" s="1" t="str">
        <f t="shared" ref="M28:M35" si="25">IF(H28="","",IF(L28="",H28,""))</f>
        <v/>
      </c>
      <c r="N28" s="1" t="str">
        <f t="shared" ref="N28:N35" si="26">IF(O28="health-care",LOOKUP(P28,$U$7:$U$23,$Z$7:$Z$23),"n/a")</f>
        <v>n/a</v>
      </c>
      <c r="O28" s="1" t="s">
        <v>152</v>
      </c>
      <c r="P28" s="1" t="s">
        <v>14</v>
      </c>
      <c r="Q28" s="1"/>
      <c r="R28" s="1">
        <f t="shared" si="9"/>
        <v>0</v>
      </c>
    </row>
    <row r="29" spans="1:27" x14ac:dyDescent="0.3">
      <c r="B29" s="1" t="s">
        <v>52</v>
      </c>
      <c r="C29" s="1">
        <v>8.1999999999999993</v>
      </c>
      <c r="D29" s="1">
        <v>3</v>
      </c>
      <c r="E29" s="1">
        <f t="shared" si="18"/>
        <v>24.599999999999998</v>
      </c>
      <c r="G29" s="1" t="str">
        <f t="shared" si="19"/>
        <v/>
      </c>
      <c r="H29" s="5" t="str">
        <f t="shared" si="20"/>
        <v/>
      </c>
      <c r="I29" s="1" t="str">
        <f t="shared" si="21"/>
        <v/>
      </c>
      <c r="J29" s="5">
        <f t="shared" si="22"/>
        <v>6</v>
      </c>
      <c r="K29" s="6" t="str">
        <f t="shared" si="23"/>
        <v/>
      </c>
      <c r="L29" s="1" t="str">
        <f t="shared" si="24"/>
        <v/>
      </c>
      <c r="M29" s="1" t="str">
        <f t="shared" si="25"/>
        <v/>
      </c>
      <c r="N29" s="1" t="str">
        <f t="shared" si="26"/>
        <v>n/a</v>
      </c>
      <c r="O29" s="1" t="s">
        <v>44</v>
      </c>
      <c r="P29" s="1" t="s">
        <v>43</v>
      </c>
      <c r="Q29" s="1"/>
      <c r="R29" s="1">
        <f t="shared" si="9"/>
        <v>0</v>
      </c>
    </row>
    <row r="30" spans="1:27" x14ac:dyDescent="0.3">
      <c r="B30" s="1" t="s">
        <v>53</v>
      </c>
      <c r="C30" s="1">
        <v>5.2</v>
      </c>
      <c r="D30" s="1">
        <v>3</v>
      </c>
      <c r="E30" s="1">
        <f t="shared" si="18"/>
        <v>15.600000000000001</v>
      </c>
      <c r="G30" s="1">
        <f t="shared" si="19"/>
        <v>6</v>
      </c>
      <c r="H30" s="5">
        <f t="shared" si="20"/>
        <v>56</v>
      </c>
      <c r="I30" s="1">
        <f t="shared" si="21"/>
        <v>2</v>
      </c>
      <c r="J30" s="5">
        <f t="shared" si="22"/>
        <v>19</v>
      </c>
      <c r="K30" s="6">
        <f t="shared" si="23"/>
        <v>0.3392857142857143</v>
      </c>
      <c r="L30" s="1">
        <f t="shared" si="24"/>
        <v>37</v>
      </c>
      <c r="M30" s="1" t="str">
        <f t="shared" si="25"/>
        <v/>
      </c>
      <c r="N30" s="1" t="str">
        <f t="shared" si="26"/>
        <v>n/a</v>
      </c>
      <c r="O30" s="1" t="s">
        <v>152</v>
      </c>
      <c r="P30" s="1" t="s">
        <v>14</v>
      </c>
      <c r="Q30" s="1"/>
      <c r="R30" s="1">
        <f t="shared" si="9"/>
        <v>0</v>
      </c>
    </row>
    <row r="31" spans="1:27" x14ac:dyDescent="0.3">
      <c r="B31" s="1" t="s">
        <v>54</v>
      </c>
      <c r="C31" s="1">
        <v>5.2</v>
      </c>
      <c r="D31" s="1">
        <v>3</v>
      </c>
      <c r="E31" s="1">
        <f t="shared" si="18"/>
        <v>15.600000000000001</v>
      </c>
      <c r="G31" s="1">
        <f t="shared" si="19"/>
        <v>6</v>
      </c>
      <c r="H31" s="5">
        <f t="shared" si="20"/>
        <v>56</v>
      </c>
      <c r="I31" s="1">
        <f t="shared" si="21"/>
        <v>2</v>
      </c>
      <c r="J31" s="5">
        <f t="shared" si="22"/>
        <v>19</v>
      </c>
      <c r="K31" s="6">
        <f t="shared" si="23"/>
        <v>0.3392857142857143</v>
      </c>
      <c r="L31" s="1">
        <f t="shared" si="24"/>
        <v>37</v>
      </c>
      <c r="M31" s="1" t="str">
        <f t="shared" si="25"/>
        <v/>
      </c>
      <c r="N31" s="1" t="str">
        <f t="shared" si="26"/>
        <v>n/a</v>
      </c>
      <c r="O31" s="1" t="s">
        <v>152</v>
      </c>
      <c r="P31" s="1" t="s">
        <v>14</v>
      </c>
      <c r="Q31" s="1"/>
      <c r="R31" s="1">
        <f t="shared" si="9"/>
        <v>0</v>
      </c>
    </row>
    <row r="32" spans="1:27" x14ac:dyDescent="0.3">
      <c r="B32" s="1" t="s">
        <v>55</v>
      </c>
      <c r="C32" s="1">
        <v>9</v>
      </c>
      <c r="D32" s="1">
        <v>3</v>
      </c>
      <c r="E32" s="1">
        <f t="shared" si="18"/>
        <v>27</v>
      </c>
      <c r="G32" s="1">
        <f t="shared" si="19"/>
        <v>10</v>
      </c>
      <c r="H32" s="5">
        <f t="shared" si="20"/>
        <v>159</v>
      </c>
      <c r="I32" s="1">
        <f t="shared" si="21"/>
        <v>2</v>
      </c>
      <c r="J32" s="5">
        <f t="shared" si="22"/>
        <v>32</v>
      </c>
      <c r="K32" s="6">
        <f t="shared" si="23"/>
        <v>0.20125786163522014</v>
      </c>
      <c r="L32" s="1" t="str">
        <f t="shared" si="24"/>
        <v/>
      </c>
      <c r="M32" s="1">
        <f t="shared" si="25"/>
        <v>159</v>
      </c>
      <c r="N32" s="1" t="str">
        <f t="shared" si="26"/>
        <v>negativa</v>
      </c>
      <c r="O32" s="1" t="s">
        <v>152</v>
      </c>
      <c r="P32" s="1" t="s">
        <v>60</v>
      </c>
      <c r="Q32" s="1"/>
      <c r="R32" s="1">
        <f t="shared" si="9"/>
        <v>0</v>
      </c>
    </row>
    <row r="33" spans="2:18" x14ac:dyDescent="0.3">
      <c r="B33" s="1" t="s">
        <v>56</v>
      </c>
      <c r="C33" s="1">
        <v>28.8</v>
      </c>
      <c r="D33" s="1">
        <v>3</v>
      </c>
      <c r="E33" s="1">
        <f t="shared" si="18"/>
        <v>86.4</v>
      </c>
      <c r="G33" s="1">
        <f t="shared" si="19"/>
        <v>6</v>
      </c>
      <c r="H33" s="5">
        <f t="shared" si="20"/>
        <v>306</v>
      </c>
      <c r="I33" s="1">
        <f t="shared" si="21"/>
        <v>2</v>
      </c>
      <c r="J33" s="5">
        <f t="shared" si="22"/>
        <v>102</v>
      </c>
      <c r="K33" s="6">
        <f t="shared" si="23"/>
        <v>0.33333333333333331</v>
      </c>
      <c r="L33" s="1">
        <f t="shared" si="24"/>
        <v>204</v>
      </c>
      <c r="M33" s="1" t="str">
        <f t="shared" si="25"/>
        <v/>
      </c>
      <c r="N33" s="1" t="str">
        <f t="shared" si="26"/>
        <v>n/a</v>
      </c>
      <c r="O33" s="1" t="s">
        <v>152</v>
      </c>
      <c r="P33" s="1" t="s">
        <v>61</v>
      </c>
      <c r="Q33" s="1"/>
      <c r="R33" s="1">
        <f t="shared" si="9"/>
        <v>0</v>
      </c>
    </row>
    <row r="34" spans="2:18" x14ac:dyDescent="0.3">
      <c r="B34" s="1" t="s">
        <v>57</v>
      </c>
      <c r="C34" s="1">
        <v>3.3</v>
      </c>
      <c r="D34" s="1">
        <v>3</v>
      </c>
      <c r="E34" s="1">
        <f t="shared" si="18"/>
        <v>9.8999999999999986</v>
      </c>
      <c r="G34" s="1">
        <f t="shared" si="19"/>
        <v>4</v>
      </c>
      <c r="H34" s="5">
        <f t="shared" si="20"/>
        <v>24</v>
      </c>
      <c r="I34" s="1">
        <f t="shared" si="21"/>
        <v>2</v>
      </c>
      <c r="J34" s="5">
        <f t="shared" si="22"/>
        <v>12</v>
      </c>
      <c r="K34" s="6">
        <f t="shared" si="23"/>
        <v>0.5</v>
      </c>
      <c r="L34" s="1">
        <f t="shared" si="24"/>
        <v>12</v>
      </c>
      <c r="M34" s="1" t="str">
        <f t="shared" si="25"/>
        <v/>
      </c>
      <c r="N34" s="1" t="str">
        <f t="shared" si="26"/>
        <v>positiva</v>
      </c>
      <c r="O34" s="1" t="s">
        <v>152</v>
      </c>
      <c r="P34" s="1" t="s">
        <v>41</v>
      </c>
      <c r="Q34" s="1"/>
      <c r="R34" s="1">
        <f t="shared" si="9"/>
        <v>0</v>
      </c>
    </row>
    <row r="35" spans="2:18" x14ac:dyDescent="0.3">
      <c r="B35" s="1" t="s">
        <v>58</v>
      </c>
      <c r="C35" s="1">
        <v>16.399999999999999</v>
      </c>
      <c r="D35" s="1">
        <v>3</v>
      </c>
      <c r="E35" s="1">
        <f t="shared" si="18"/>
        <v>49.199999999999996</v>
      </c>
      <c r="G35" s="1">
        <f t="shared" si="19"/>
        <v>2</v>
      </c>
      <c r="H35" s="5">
        <f t="shared" si="20"/>
        <v>58</v>
      </c>
      <c r="I35" s="1">
        <f t="shared" si="21"/>
        <v>0</v>
      </c>
      <c r="J35" s="5">
        <f t="shared" si="22"/>
        <v>0</v>
      </c>
      <c r="K35" s="6">
        <f t="shared" si="23"/>
        <v>0</v>
      </c>
      <c r="L35" s="1">
        <f t="shared" si="24"/>
        <v>58</v>
      </c>
      <c r="M35" s="1" t="str">
        <f t="shared" si="25"/>
        <v/>
      </c>
      <c r="N35" s="1" t="str">
        <f t="shared" si="26"/>
        <v>n/a</v>
      </c>
      <c r="O35" s="1" t="s">
        <v>152</v>
      </c>
      <c r="P35" s="1" t="s">
        <v>31</v>
      </c>
      <c r="Q35" s="1"/>
      <c r="R35" s="1">
        <f t="shared" si="9"/>
        <v>0</v>
      </c>
    </row>
    <row r="36" spans="2:18" x14ac:dyDescent="0.3">
      <c r="B36" s="148" t="s">
        <v>62</v>
      </c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</row>
    <row r="37" spans="2:18" x14ac:dyDescent="0.3">
      <c r="B37" s="1" t="s">
        <v>65</v>
      </c>
      <c r="C37" s="1">
        <v>2.1</v>
      </c>
      <c r="D37" s="1">
        <v>3</v>
      </c>
      <c r="E37" s="1">
        <f t="shared" si="18"/>
        <v>6.3000000000000007</v>
      </c>
      <c r="G37" s="1">
        <f t="shared" ref="G37:G40" si="27">IF(O37="Health-care",LOOKUP(P37,$U$7:$U$23,$Y$7:$Y$23),"")</f>
        <v>12</v>
      </c>
      <c r="H37" s="5">
        <f t="shared" ref="H37:H40" si="28">IF(G37="","",ROUNDUP(G37*E37*35.32/60,0))</f>
        <v>45</v>
      </c>
      <c r="I37" s="1">
        <f t="shared" ref="I37:I40" si="29">IF(O37="Health-care",LOOKUP(P37,$U$7:$U$23,$X$7:$X$23),"")</f>
        <v>2</v>
      </c>
      <c r="J37" s="5">
        <f>ROUNDUP(IF(I37="",IF(O37="health-care","",IF(O37="office buildings",0.06*C37*10.77+5*F37,LOOKUP(P37,$U$4:$U$24,$W$4:$W$24)*C37*10.77+LOOKUP(P37,$U$4:$U$24,$V$4:$V$24)*F37)),I37*35.32*E37/60),0)</f>
        <v>8</v>
      </c>
      <c r="K37" s="6">
        <f t="shared" ref="K37:K40" si="30">IF(H37="","",J37/H37)</f>
        <v>0.17777777777777778</v>
      </c>
      <c r="L37" s="1">
        <f t="shared" ref="L37:L40" si="31">IF(H37="","",IF(LOOKUP(P37,$U$7:$U$23,$AA$7:$AA$23)="No","",H37-J37))</f>
        <v>37</v>
      </c>
      <c r="M37" s="1" t="str">
        <f t="shared" ref="M37:M40" si="32">IF(H37="","",IF(L37="",H37,""))</f>
        <v/>
      </c>
      <c r="N37" s="1" t="str">
        <f t="shared" ref="N37:N40" si="33">IF(O37="health-care",LOOKUP(P37,$U$7:$U$23,$Z$7:$Z$23),"n/a")</f>
        <v>positiva</v>
      </c>
      <c r="O37" s="1" t="s">
        <v>152</v>
      </c>
      <c r="P37" s="1" t="s">
        <v>69</v>
      </c>
      <c r="Q37" s="1"/>
      <c r="R37" s="1">
        <f t="shared" si="9"/>
        <v>0</v>
      </c>
    </row>
    <row r="38" spans="2:18" x14ac:dyDescent="0.3">
      <c r="B38" s="1" t="s">
        <v>66</v>
      </c>
      <c r="C38" s="1">
        <v>9.9</v>
      </c>
      <c r="D38" s="1">
        <v>3</v>
      </c>
      <c r="E38" s="1">
        <f t="shared" si="18"/>
        <v>29.700000000000003</v>
      </c>
      <c r="G38" s="1">
        <f t="shared" si="27"/>
        <v>12</v>
      </c>
      <c r="H38" s="5">
        <f t="shared" si="28"/>
        <v>210</v>
      </c>
      <c r="I38" s="1">
        <f t="shared" si="29"/>
        <v>2</v>
      </c>
      <c r="J38" s="5">
        <f t="shared" ref="J38:J40" si="34">ROUNDUP(IF(I38="",IF(O38="health-care","",IF(O38="office buildings",0.06*C38*10.77+5*F38,LOOKUP(P38,$U$4:$U$24,$W$4:$W$24)*C38*10.77+LOOKUP(P38,$U$4:$U$24,$V$4:$V$24)*F38)),I38*35.32*E38/60),0)</f>
        <v>35</v>
      </c>
      <c r="K38" s="6">
        <f t="shared" si="30"/>
        <v>0.16666666666666666</v>
      </c>
      <c r="L38" s="1">
        <f t="shared" si="31"/>
        <v>175</v>
      </c>
      <c r="M38" s="1" t="str">
        <f t="shared" si="32"/>
        <v/>
      </c>
      <c r="N38" s="1" t="str">
        <f t="shared" si="33"/>
        <v>positiva</v>
      </c>
      <c r="O38" s="1" t="s">
        <v>152</v>
      </c>
      <c r="P38" s="1" t="s">
        <v>69</v>
      </c>
      <c r="Q38" s="1"/>
      <c r="R38" s="1">
        <f t="shared" si="9"/>
        <v>0</v>
      </c>
    </row>
    <row r="39" spans="2:18" x14ac:dyDescent="0.3">
      <c r="B39" s="1" t="s">
        <v>67</v>
      </c>
      <c r="C39" s="1">
        <v>10.5</v>
      </c>
      <c r="D39" s="1">
        <v>3</v>
      </c>
      <c r="E39" s="1">
        <f t="shared" si="18"/>
        <v>31.5</v>
      </c>
      <c r="G39" s="1">
        <f t="shared" si="27"/>
        <v>12</v>
      </c>
      <c r="H39" s="5">
        <f t="shared" si="28"/>
        <v>223</v>
      </c>
      <c r="I39" s="1">
        <f t="shared" si="29"/>
        <v>2</v>
      </c>
      <c r="J39" s="5">
        <f t="shared" si="34"/>
        <v>38</v>
      </c>
      <c r="K39" s="6">
        <f t="shared" si="30"/>
        <v>0.17040358744394618</v>
      </c>
      <c r="L39" s="1">
        <f t="shared" si="31"/>
        <v>185</v>
      </c>
      <c r="M39" s="1" t="str">
        <f t="shared" si="32"/>
        <v/>
      </c>
      <c r="N39" s="1" t="str">
        <f t="shared" si="33"/>
        <v>positiva</v>
      </c>
      <c r="O39" s="1" t="s">
        <v>152</v>
      </c>
      <c r="P39" s="1" t="s">
        <v>69</v>
      </c>
      <c r="Q39" s="1"/>
      <c r="R39" s="1">
        <f t="shared" si="9"/>
        <v>0</v>
      </c>
    </row>
    <row r="40" spans="2:18" x14ac:dyDescent="0.3">
      <c r="B40" s="1" t="s">
        <v>68</v>
      </c>
      <c r="C40" s="1">
        <v>5.6</v>
      </c>
      <c r="D40" s="1">
        <v>3</v>
      </c>
      <c r="E40" s="1">
        <f t="shared" si="18"/>
        <v>16.799999999999997</v>
      </c>
      <c r="G40" s="1">
        <f t="shared" si="27"/>
        <v>12</v>
      </c>
      <c r="H40" s="5">
        <f t="shared" si="28"/>
        <v>119</v>
      </c>
      <c r="I40" s="1">
        <f t="shared" si="29"/>
        <v>2</v>
      </c>
      <c r="J40" s="5">
        <f t="shared" si="34"/>
        <v>20</v>
      </c>
      <c r="K40" s="6">
        <f t="shared" si="30"/>
        <v>0.16806722689075632</v>
      </c>
      <c r="L40" s="1">
        <f t="shared" si="31"/>
        <v>99</v>
      </c>
      <c r="M40" s="1" t="str">
        <f t="shared" si="32"/>
        <v/>
      </c>
      <c r="N40" s="1" t="str">
        <f t="shared" si="33"/>
        <v>positiva</v>
      </c>
      <c r="O40" s="1" t="s">
        <v>152</v>
      </c>
      <c r="P40" s="1" t="s">
        <v>69</v>
      </c>
      <c r="Q40" s="1"/>
      <c r="R40" s="1">
        <f t="shared" si="9"/>
        <v>0</v>
      </c>
    </row>
    <row r="41" spans="2:18" x14ac:dyDescent="0.3">
      <c r="B41" s="148" t="s">
        <v>70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</row>
    <row r="42" spans="2:18" x14ac:dyDescent="0.3">
      <c r="B42" s="1" t="s">
        <v>71</v>
      </c>
      <c r="C42" s="1">
        <v>8.9</v>
      </c>
      <c r="D42" s="1">
        <v>3</v>
      </c>
      <c r="E42" s="1">
        <f t="shared" si="18"/>
        <v>26.700000000000003</v>
      </c>
      <c r="G42" s="1">
        <f t="shared" ref="G42:G56" si="35">IF(O42="Health-care",LOOKUP(P42,$U$7:$U$23,$Y$7:$Y$23),"")</f>
        <v>6</v>
      </c>
      <c r="H42" s="5">
        <f t="shared" ref="H42:H56" si="36">IF(G42="","",ROUNDUP(G42*E42*35.32/60,0))</f>
        <v>95</v>
      </c>
      <c r="I42" s="1">
        <f t="shared" ref="I42:I56" si="37">IF(O42="Health-care",LOOKUP(P42,$U$7:$U$23,$X$7:$X$23),"")</f>
        <v>2</v>
      </c>
      <c r="J42" s="5">
        <f t="shared" ref="J42:J56" si="38">ROUNDUP(IF(I42="",IF(O42="health-care","",IF(O42="office buildings",0.06*C42*10.77+5*F42,LOOKUP(P42,$U$4:$U$24,$W$4:$W$24)*C42*10.77+LOOKUP(P42,$U$4:$U$24,$V$4:$V$24)*F42)),I42*35.32*E42/60),0)</f>
        <v>32</v>
      </c>
      <c r="K42" s="6">
        <f t="shared" ref="K42:K56" si="39">IF(H42="","",J42/H42)</f>
        <v>0.33684210526315789</v>
      </c>
      <c r="L42" s="1">
        <f t="shared" ref="L42:L56" si="40">IF(H42="","",IF(LOOKUP(P42,$U$7:$U$23,$AA$7:$AA$23)="No","",H42-J42))</f>
        <v>63</v>
      </c>
      <c r="M42" s="1" t="str">
        <f t="shared" ref="M42:M56" si="41">IF(H42="","",IF(L42="",H42,""))</f>
        <v/>
      </c>
      <c r="N42" s="1" t="str">
        <f t="shared" ref="N42:N56" si="42">IF(O42="health-care",LOOKUP(P42,$U$7:$U$23,$Z$7:$Z$23),"n/a")</f>
        <v>n/a</v>
      </c>
      <c r="O42" s="1" t="s">
        <v>152</v>
      </c>
      <c r="P42" s="1" t="s">
        <v>49</v>
      </c>
      <c r="Q42" s="1"/>
      <c r="R42" s="1">
        <f t="shared" si="9"/>
        <v>0</v>
      </c>
    </row>
    <row r="43" spans="2:18" x14ac:dyDescent="0.3">
      <c r="B43" s="1" t="s">
        <v>72</v>
      </c>
      <c r="C43" s="1">
        <v>19</v>
      </c>
      <c r="D43" s="1">
        <v>3</v>
      </c>
      <c r="E43" s="1">
        <f t="shared" si="18"/>
        <v>57</v>
      </c>
      <c r="G43" s="1">
        <f t="shared" si="35"/>
        <v>6</v>
      </c>
      <c r="H43" s="5">
        <f t="shared" si="36"/>
        <v>202</v>
      </c>
      <c r="I43" s="1">
        <f t="shared" si="37"/>
        <v>2</v>
      </c>
      <c r="J43" s="5">
        <f t="shared" si="38"/>
        <v>68</v>
      </c>
      <c r="K43" s="6">
        <f t="shared" si="39"/>
        <v>0.33663366336633666</v>
      </c>
      <c r="L43" s="1">
        <f t="shared" si="40"/>
        <v>134</v>
      </c>
      <c r="M43" s="1" t="str">
        <f t="shared" si="41"/>
        <v/>
      </c>
      <c r="N43" s="1" t="str">
        <f t="shared" si="42"/>
        <v>n/a</v>
      </c>
      <c r="O43" s="1" t="s">
        <v>152</v>
      </c>
      <c r="P43" s="1" t="s">
        <v>84</v>
      </c>
      <c r="Q43" s="1"/>
      <c r="R43" s="1">
        <f t="shared" si="9"/>
        <v>0</v>
      </c>
    </row>
    <row r="44" spans="2:18" x14ac:dyDescent="0.3">
      <c r="B44" s="1" t="s">
        <v>73</v>
      </c>
      <c r="C44" s="1">
        <v>21.9</v>
      </c>
      <c r="D44" s="1">
        <v>3</v>
      </c>
      <c r="E44" s="1">
        <f t="shared" si="18"/>
        <v>65.699999999999989</v>
      </c>
      <c r="G44" s="1">
        <f t="shared" si="35"/>
        <v>6</v>
      </c>
      <c r="H44" s="5">
        <f t="shared" si="36"/>
        <v>233</v>
      </c>
      <c r="I44" s="1">
        <f t="shared" si="37"/>
        <v>2</v>
      </c>
      <c r="J44" s="5">
        <f t="shared" si="38"/>
        <v>78</v>
      </c>
      <c r="K44" s="6">
        <f t="shared" si="39"/>
        <v>0.33476394849785407</v>
      </c>
      <c r="L44" s="1">
        <f t="shared" si="40"/>
        <v>155</v>
      </c>
      <c r="M44" s="1" t="str">
        <f t="shared" si="41"/>
        <v/>
      </c>
      <c r="N44" s="1" t="str">
        <f t="shared" si="42"/>
        <v>n/a</v>
      </c>
      <c r="O44" s="1" t="s">
        <v>152</v>
      </c>
      <c r="P44" s="1" t="s">
        <v>84</v>
      </c>
      <c r="Q44" s="1"/>
      <c r="R44" s="1">
        <f t="shared" si="9"/>
        <v>0</v>
      </c>
    </row>
    <row r="45" spans="2:18" x14ac:dyDescent="0.3">
      <c r="B45" s="1" t="s">
        <v>74</v>
      </c>
      <c r="C45" s="1">
        <v>8.1999999999999993</v>
      </c>
      <c r="D45" s="1">
        <v>3</v>
      </c>
      <c r="E45" s="1">
        <f t="shared" si="18"/>
        <v>24.599999999999998</v>
      </c>
      <c r="G45" s="1">
        <f t="shared" si="35"/>
        <v>6</v>
      </c>
      <c r="H45" s="5">
        <f t="shared" si="36"/>
        <v>87</v>
      </c>
      <c r="I45" s="1">
        <f t="shared" si="37"/>
        <v>2</v>
      </c>
      <c r="J45" s="5">
        <f t="shared" si="38"/>
        <v>29</v>
      </c>
      <c r="K45" s="6">
        <f t="shared" si="39"/>
        <v>0.33333333333333331</v>
      </c>
      <c r="L45" s="1">
        <f t="shared" si="40"/>
        <v>58</v>
      </c>
      <c r="M45" s="1" t="str">
        <f t="shared" si="41"/>
        <v/>
      </c>
      <c r="N45" s="1" t="str">
        <f t="shared" si="42"/>
        <v>positiva</v>
      </c>
      <c r="O45" s="1" t="s">
        <v>152</v>
      </c>
      <c r="P45" s="1" t="s">
        <v>85</v>
      </c>
      <c r="Q45" s="1"/>
      <c r="R45" s="1">
        <f t="shared" si="9"/>
        <v>0</v>
      </c>
    </row>
    <row r="46" spans="2:18" x14ac:dyDescent="0.3">
      <c r="B46" s="1" t="s">
        <v>75</v>
      </c>
      <c r="C46" s="1">
        <v>12.5</v>
      </c>
      <c r="D46" s="1">
        <v>3</v>
      </c>
      <c r="E46" s="1">
        <f t="shared" si="18"/>
        <v>37.5</v>
      </c>
      <c r="G46" s="1">
        <f t="shared" si="35"/>
        <v>6</v>
      </c>
      <c r="H46" s="5">
        <f t="shared" si="36"/>
        <v>133</v>
      </c>
      <c r="I46" s="1">
        <f t="shared" si="37"/>
        <v>2</v>
      </c>
      <c r="J46" s="5">
        <f t="shared" si="38"/>
        <v>45</v>
      </c>
      <c r="K46" s="6">
        <f t="shared" si="39"/>
        <v>0.33834586466165412</v>
      </c>
      <c r="L46" s="1">
        <f t="shared" si="40"/>
        <v>88</v>
      </c>
      <c r="M46" s="1" t="str">
        <f t="shared" si="41"/>
        <v/>
      </c>
      <c r="N46" s="1" t="str">
        <f t="shared" si="42"/>
        <v>n/a</v>
      </c>
      <c r="O46" s="1" t="s">
        <v>152</v>
      </c>
      <c r="P46" s="1" t="s">
        <v>84</v>
      </c>
      <c r="Q46" s="1"/>
      <c r="R46" s="1">
        <f t="shared" si="9"/>
        <v>0</v>
      </c>
    </row>
    <row r="47" spans="2:18" x14ac:dyDescent="0.3">
      <c r="B47" s="1" t="s">
        <v>76</v>
      </c>
      <c r="C47" s="1">
        <v>12.5</v>
      </c>
      <c r="D47" s="1">
        <v>3</v>
      </c>
      <c r="E47" s="1">
        <f t="shared" si="18"/>
        <v>37.5</v>
      </c>
      <c r="G47" s="1">
        <f t="shared" si="35"/>
        <v>6</v>
      </c>
      <c r="H47" s="5">
        <f t="shared" si="36"/>
        <v>133</v>
      </c>
      <c r="I47" s="1">
        <f t="shared" si="37"/>
        <v>2</v>
      </c>
      <c r="J47" s="5">
        <f t="shared" si="38"/>
        <v>45</v>
      </c>
      <c r="K47" s="6">
        <f t="shared" si="39"/>
        <v>0.33834586466165412</v>
      </c>
      <c r="L47" s="1">
        <f t="shared" si="40"/>
        <v>88</v>
      </c>
      <c r="M47" s="1" t="str">
        <f t="shared" si="41"/>
        <v/>
      </c>
      <c r="N47" s="1" t="str">
        <f t="shared" si="42"/>
        <v>n/a</v>
      </c>
      <c r="O47" s="1" t="s">
        <v>152</v>
      </c>
      <c r="P47" s="1" t="s">
        <v>84</v>
      </c>
      <c r="Q47" s="1"/>
      <c r="R47" s="1">
        <f t="shared" si="9"/>
        <v>0</v>
      </c>
    </row>
    <row r="48" spans="2:18" x14ac:dyDescent="0.3">
      <c r="B48" s="1" t="s">
        <v>77</v>
      </c>
      <c r="C48" s="1">
        <v>6.1</v>
      </c>
      <c r="D48" s="1">
        <v>3</v>
      </c>
      <c r="E48" s="1">
        <f t="shared" si="18"/>
        <v>18.299999999999997</v>
      </c>
      <c r="G48" s="1">
        <f t="shared" si="35"/>
        <v>12</v>
      </c>
      <c r="H48" s="5">
        <f t="shared" si="36"/>
        <v>130</v>
      </c>
      <c r="I48" s="1">
        <f t="shared" si="37"/>
        <v>2</v>
      </c>
      <c r="J48" s="5">
        <f t="shared" si="38"/>
        <v>22</v>
      </c>
      <c r="K48" s="6">
        <f t="shared" si="39"/>
        <v>0.16923076923076924</v>
      </c>
      <c r="L48" s="1">
        <f t="shared" si="40"/>
        <v>108</v>
      </c>
      <c r="M48" s="1" t="str">
        <f t="shared" si="41"/>
        <v/>
      </c>
      <c r="N48" s="1" t="str">
        <f t="shared" si="42"/>
        <v>positiva</v>
      </c>
      <c r="O48" s="1" t="s">
        <v>152</v>
      </c>
      <c r="P48" s="1" t="s">
        <v>69</v>
      </c>
      <c r="Q48" s="1"/>
      <c r="R48" s="1">
        <f t="shared" si="9"/>
        <v>0</v>
      </c>
    </row>
    <row r="49" spans="2:18" x14ac:dyDescent="0.3">
      <c r="B49" s="1" t="s">
        <v>82</v>
      </c>
      <c r="C49" s="1">
        <v>5.6</v>
      </c>
      <c r="D49" s="1">
        <v>3</v>
      </c>
      <c r="E49" s="1">
        <f t="shared" si="18"/>
        <v>16.799999999999997</v>
      </c>
      <c r="G49" s="1">
        <f t="shared" si="35"/>
        <v>10</v>
      </c>
      <c r="H49" s="5">
        <f t="shared" si="36"/>
        <v>99</v>
      </c>
      <c r="I49" s="1">
        <f t="shared" si="37"/>
        <v>2</v>
      </c>
      <c r="J49" s="5">
        <f t="shared" si="38"/>
        <v>20</v>
      </c>
      <c r="K49" s="6">
        <f t="shared" si="39"/>
        <v>0.20202020202020202</v>
      </c>
      <c r="L49" s="1" t="str">
        <f t="shared" si="40"/>
        <v/>
      </c>
      <c r="M49" s="1">
        <f t="shared" si="41"/>
        <v>99</v>
      </c>
      <c r="N49" s="1" t="str">
        <f t="shared" si="42"/>
        <v>negativa</v>
      </c>
      <c r="O49" s="1" t="s">
        <v>152</v>
      </c>
      <c r="P49" s="1" t="s">
        <v>60</v>
      </c>
      <c r="Q49" s="1"/>
      <c r="R49" s="1">
        <f t="shared" si="9"/>
        <v>0</v>
      </c>
    </row>
    <row r="50" spans="2:18" x14ac:dyDescent="0.3">
      <c r="B50" s="1" t="s">
        <v>78</v>
      </c>
      <c r="C50" s="1">
        <v>6.2</v>
      </c>
      <c r="D50" s="1">
        <v>3</v>
      </c>
      <c r="E50" s="1">
        <f t="shared" si="18"/>
        <v>18.600000000000001</v>
      </c>
      <c r="G50" s="1">
        <f t="shared" si="35"/>
        <v>2</v>
      </c>
      <c r="H50" s="5">
        <f t="shared" si="36"/>
        <v>22</v>
      </c>
      <c r="I50" s="1">
        <f t="shared" si="37"/>
        <v>0</v>
      </c>
      <c r="J50" s="5">
        <f t="shared" si="38"/>
        <v>0</v>
      </c>
      <c r="K50" s="6">
        <f t="shared" si="39"/>
        <v>0</v>
      </c>
      <c r="L50" s="1">
        <f t="shared" si="40"/>
        <v>22</v>
      </c>
      <c r="M50" s="1" t="str">
        <f t="shared" si="41"/>
        <v/>
      </c>
      <c r="N50" s="1" t="str">
        <f t="shared" si="42"/>
        <v>n/a</v>
      </c>
      <c r="O50" s="1" t="s">
        <v>152</v>
      </c>
      <c r="P50" s="1" t="s">
        <v>31</v>
      </c>
      <c r="Q50" s="1"/>
      <c r="R50" s="1">
        <f t="shared" si="9"/>
        <v>0</v>
      </c>
    </row>
    <row r="51" spans="2:18" x14ac:dyDescent="0.3">
      <c r="B51" s="1" t="s">
        <v>79</v>
      </c>
      <c r="C51" s="1">
        <v>4.8</v>
      </c>
      <c r="D51" s="1">
        <v>3</v>
      </c>
      <c r="E51" s="1">
        <f t="shared" si="18"/>
        <v>14.399999999999999</v>
      </c>
      <c r="G51" s="1">
        <f t="shared" si="35"/>
        <v>4</v>
      </c>
      <c r="H51" s="5">
        <f t="shared" si="36"/>
        <v>34</v>
      </c>
      <c r="I51" s="1">
        <f t="shared" si="37"/>
        <v>2</v>
      </c>
      <c r="J51" s="5">
        <f t="shared" si="38"/>
        <v>17</v>
      </c>
      <c r="K51" s="6">
        <f t="shared" si="39"/>
        <v>0.5</v>
      </c>
      <c r="L51" s="1">
        <f t="shared" si="40"/>
        <v>17</v>
      </c>
      <c r="M51" s="1" t="str">
        <f t="shared" si="41"/>
        <v/>
      </c>
      <c r="N51" s="1" t="str">
        <f t="shared" si="42"/>
        <v>positiva</v>
      </c>
      <c r="O51" s="1" t="s">
        <v>152</v>
      </c>
      <c r="P51" s="1" t="s">
        <v>41</v>
      </c>
      <c r="Q51" s="1"/>
      <c r="R51" s="1">
        <f t="shared" si="9"/>
        <v>0</v>
      </c>
    </row>
    <row r="52" spans="2:18" x14ac:dyDescent="0.3">
      <c r="B52" s="1" t="s">
        <v>83</v>
      </c>
      <c r="C52" s="1">
        <v>3.5</v>
      </c>
      <c r="D52" s="1">
        <v>3</v>
      </c>
      <c r="E52" s="1">
        <f t="shared" si="18"/>
        <v>10.5</v>
      </c>
      <c r="G52" s="1">
        <f t="shared" si="35"/>
        <v>6</v>
      </c>
      <c r="H52" s="5">
        <f t="shared" si="36"/>
        <v>38</v>
      </c>
      <c r="I52" s="1">
        <f t="shared" si="37"/>
        <v>2</v>
      </c>
      <c r="J52" s="5">
        <f t="shared" si="38"/>
        <v>13</v>
      </c>
      <c r="K52" s="6">
        <f t="shared" si="39"/>
        <v>0.34210526315789475</v>
      </c>
      <c r="L52" s="1" t="str">
        <f t="shared" si="40"/>
        <v/>
      </c>
      <c r="M52" s="1">
        <f t="shared" si="41"/>
        <v>38</v>
      </c>
      <c r="N52" s="1" t="str">
        <f t="shared" si="42"/>
        <v>negativa</v>
      </c>
      <c r="O52" s="1" t="s">
        <v>152</v>
      </c>
      <c r="P52" s="1" t="s">
        <v>59</v>
      </c>
      <c r="Q52" s="1"/>
      <c r="R52" s="1">
        <f t="shared" si="9"/>
        <v>0</v>
      </c>
    </row>
    <row r="53" spans="2:18" x14ac:dyDescent="0.3">
      <c r="B53" s="1" t="s">
        <v>80</v>
      </c>
      <c r="C53" s="1">
        <v>4.0999999999999996</v>
      </c>
      <c r="D53" s="1">
        <v>3</v>
      </c>
      <c r="E53" s="1">
        <f t="shared" si="18"/>
        <v>12.299999999999999</v>
      </c>
      <c r="G53" s="1">
        <f t="shared" si="35"/>
        <v>4</v>
      </c>
      <c r="H53" s="5">
        <f t="shared" si="36"/>
        <v>29</v>
      </c>
      <c r="I53" s="1">
        <f t="shared" si="37"/>
        <v>2</v>
      </c>
      <c r="J53" s="5">
        <f t="shared" si="38"/>
        <v>15</v>
      </c>
      <c r="K53" s="6">
        <f t="shared" si="39"/>
        <v>0.51724137931034486</v>
      </c>
      <c r="L53" s="1">
        <f t="shared" si="40"/>
        <v>14</v>
      </c>
      <c r="M53" s="1" t="str">
        <f t="shared" si="41"/>
        <v/>
      </c>
      <c r="N53" s="1" t="str">
        <f t="shared" si="42"/>
        <v>positiva</v>
      </c>
      <c r="O53" s="1" t="s">
        <v>152</v>
      </c>
      <c r="P53" s="1" t="s">
        <v>41</v>
      </c>
      <c r="Q53" s="1"/>
      <c r="R53" s="1">
        <f t="shared" si="9"/>
        <v>0</v>
      </c>
    </row>
    <row r="54" spans="2:18" x14ac:dyDescent="0.3">
      <c r="B54" s="1" t="s">
        <v>81</v>
      </c>
      <c r="C54" s="1">
        <v>5.2</v>
      </c>
      <c r="D54" s="1">
        <v>3</v>
      </c>
      <c r="E54" s="1">
        <f t="shared" si="18"/>
        <v>15.600000000000001</v>
      </c>
      <c r="G54" s="1" t="str">
        <f t="shared" si="35"/>
        <v/>
      </c>
      <c r="H54" s="5" t="str">
        <f t="shared" si="36"/>
        <v/>
      </c>
      <c r="I54" s="1" t="str">
        <f t="shared" si="37"/>
        <v/>
      </c>
      <c r="J54" s="5">
        <f t="shared" si="38"/>
        <v>4</v>
      </c>
      <c r="K54" s="6" t="str">
        <f t="shared" si="39"/>
        <v/>
      </c>
      <c r="L54" s="1" t="str">
        <f t="shared" si="40"/>
        <v/>
      </c>
      <c r="M54" s="1" t="str">
        <f t="shared" si="41"/>
        <v/>
      </c>
      <c r="N54" s="1" t="str">
        <f t="shared" si="42"/>
        <v>n/a</v>
      </c>
      <c r="O54" s="1" t="s">
        <v>44</v>
      </c>
      <c r="P54" s="1" t="s">
        <v>45</v>
      </c>
      <c r="Q54" s="1"/>
      <c r="R54" s="1">
        <f t="shared" si="9"/>
        <v>0</v>
      </c>
    </row>
    <row r="55" spans="2:18" x14ac:dyDescent="0.3">
      <c r="B55" s="1" t="s">
        <v>138</v>
      </c>
      <c r="C55" s="1">
        <v>32.700000000000003</v>
      </c>
      <c r="D55" s="1">
        <v>3</v>
      </c>
      <c r="E55" s="1">
        <f t="shared" si="18"/>
        <v>98.100000000000009</v>
      </c>
      <c r="G55" s="1">
        <f t="shared" si="35"/>
        <v>2</v>
      </c>
      <c r="H55" s="5">
        <f t="shared" si="36"/>
        <v>116</v>
      </c>
      <c r="I55" s="1">
        <f t="shared" si="37"/>
        <v>0</v>
      </c>
      <c r="J55" s="5">
        <f t="shared" si="38"/>
        <v>0</v>
      </c>
      <c r="K55" s="6">
        <f t="shared" si="39"/>
        <v>0</v>
      </c>
      <c r="L55" s="1">
        <f t="shared" si="40"/>
        <v>116</v>
      </c>
      <c r="M55" s="1" t="str">
        <f t="shared" si="41"/>
        <v/>
      </c>
      <c r="N55" s="1" t="str">
        <f t="shared" si="42"/>
        <v>n/a</v>
      </c>
      <c r="O55" s="1" t="s">
        <v>152</v>
      </c>
      <c r="P55" s="1" t="s">
        <v>31</v>
      </c>
      <c r="Q55" s="1"/>
      <c r="R55" s="1">
        <f t="shared" si="9"/>
        <v>0</v>
      </c>
    </row>
    <row r="56" spans="2:18" x14ac:dyDescent="0.3">
      <c r="B56" s="1" t="s">
        <v>139</v>
      </c>
      <c r="C56" s="1">
        <v>20.8</v>
      </c>
      <c r="D56" s="1">
        <v>3</v>
      </c>
      <c r="E56" s="1">
        <f t="shared" si="18"/>
        <v>62.400000000000006</v>
      </c>
      <c r="G56" s="1">
        <f t="shared" si="35"/>
        <v>2</v>
      </c>
      <c r="H56" s="5">
        <f t="shared" si="36"/>
        <v>74</v>
      </c>
      <c r="I56" s="1">
        <f t="shared" si="37"/>
        <v>0</v>
      </c>
      <c r="J56" s="5">
        <f t="shared" si="38"/>
        <v>0</v>
      </c>
      <c r="K56" s="6">
        <f t="shared" si="39"/>
        <v>0</v>
      </c>
      <c r="L56" s="1">
        <f t="shared" si="40"/>
        <v>74</v>
      </c>
      <c r="M56" s="1" t="str">
        <f t="shared" si="41"/>
        <v/>
      </c>
      <c r="N56" s="1" t="str">
        <f t="shared" si="42"/>
        <v>n/a</v>
      </c>
      <c r="O56" s="1" t="s">
        <v>152</v>
      </c>
      <c r="P56" s="1" t="s">
        <v>31</v>
      </c>
      <c r="Q56" s="1"/>
      <c r="R56" s="1">
        <f t="shared" si="9"/>
        <v>0</v>
      </c>
    </row>
    <row r="57" spans="2:18" x14ac:dyDescent="0.3">
      <c r="B57" s="148" t="s">
        <v>0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</row>
    <row r="58" spans="2:18" x14ac:dyDescent="0.3">
      <c r="B58" s="1" t="s">
        <v>86</v>
      </c>
      <c r="C58" s="1">
        <v>3.7</v>
      </c>
      <c r="D58" s="1">
        <v>3</v>
      </c>
      <c r="E58" s="1">
        <f t="shared" si="18"/>
        <v>11.100000000000001</v>
      </c>
      <c r="G58" s="1">
        <f t="shared" ref="G58:G65" si="43">IF(O58="Health-care",LOOKUP(P58,$U$7:$U$23,$Y$7:$Y$23),"")</f>
        <v>4</v>
      </c>
      <c r="H58" s="5">
        <f t="shared" ref="H58:H65" si="44">IF(G58="","",ROUNDUP(G58*E58*35.32/60,0))</f>
        <v>27</v>
      </c>
      <c r="I58" s="1">
        <f t="shared" ref="I58:I65" si="45">IF(O58="Health-care",LOOKUP(P58,$U$7:$U$23,$X$7:$X$23),"")</f>
        <v>2</v>
      </c>
      <c r="J58" s="5">
        <f t="shared" ref="J58:J65" si="46">ROUNDUP(IF(I58="",IF(O58="health-care","",IF(O58="office buildings",0.06*C58*10.77+5*F58,LOOKUP(P58,$U$4:$U$24,$W$4:$W$24)*C58*10.77+LOOKUP(P58,$U$4:$U$24,$V$4:$V$24)*F58)),I58*35.32*E58/60),0)</f>
        <v>14</v>
      </c>
      <c r="K58" s="6">
        <f t="shared" ref="K58:K65" si="47">IF(H58="","",J58/H58)</f>
        <v>0.51851851851851849</v>
      </c>
      <c r="L58" s="1">
        <f t="shared" ref="L58:L65" si="48">IF(H58="","",IF(LOOKUP(P58,$U$7:$U$23,$AA$7:$AA$23)="No","",H58-J58))</f>
        <v>13</v>
      </c>
      <c r="M58" s="1" t="str">
        <f t="shared" ref="M58:M65" si="49">IF(H58="","",IF(L58="",H58,""))</f>
        <v/>
      </c>
      <c r="N58" s="1" t="str">
        <f t="shared" ref="N58:N65" si="50">IF(O58="health-care",LOOKUP(P58,$U$7:$U$23,$Z$7:$Z$23),"n/a")</f>
        <v>positiva</v>
      </c>
      <c r="O58" s="1" t="s">
        <v>152</v>
      </c>
      <c r="P58" s="1" t="s">
        <v>93</v>
      </c>
      <c r="Q58" s="1"/>
      <c r="R58" s="1">
        <f t="shared" si="9"/>
        <v>0</v>
      </c>
    </row>
    <row r="59" spans="2:18" x14ac:dyDescent="0.3">
      <c r="B59" s="1" t="s">
        <v>87</v>
      </c>
      <c r="C59" s="1">
        <v>5.0999999999999996</v>
      </c>
      <c r="D59" s="1">
        <v>3</v>
      </c>
      <c r="E59" s="1">
        <f t="shared" si="18"/>
        <v>15.299999999999999</v>
      </c>
      <c r="G59" s="1">
        <f t="shared" si="43"/>
        <v>4</v>
      </c>
      <c r="H59" s="5">
        <f t="shared" si="44"/>
        <v>37</v>
      </c>
      <c r="I59" s="1">
        <f t="shared" si="45"/>
        <v>2</v>
      </c>
      <c r="J59" s="5">
        <f t="shared" si="46"/>
        <v>19</v>
      </c>
      <c r="K59" s="6">
        <f t="shared" si="47"/>
        <v>0.51351351351351349</v>
      </c>
      <c r="L59" s="1">
        <f t="shared" si="48"/>
        <v>18</v>
      </c>
      <c r="M59" s="1" t="str">
        <f t="shared" si="49"/>
        <v/>
      </c>
      <c r="N59" s="1" t="str">
        <f t="shared" si="50"/>
        <v>positiva</v>
      </c>
      <c r="O59" s="1" t="s">
        <v>152</v>
      </c>
      <c r="P59" s="1" t="s">
        <v>41</v>
      </c>
      <c r="Q59" s="1"/>
      <c r="R59" s="1">
        <f t="shared" si="9"/>
        <v>0</v>
      </c>
    </row>
    <row r="60" spans="2:18" x14ac:dyDescent="0.3">
      <c r="B60" s="1" t="s">
        <v>88</v>
      </c>
      <c r="C60" s="1">
        <v>4.8</v>
      </c>
      <c r="D60" s="1">
        <v>3</v>
      </c>
      <c r="E60" s="1">
        <f t="shared" si="18"/>
        <v>14.399999999999999</v>
      </c>
      <c r="G60" s="1">
        <f t="shared" si="43"/>
        <v>6</v>
      </c>
      <c r="H60" s="5">
        <f t="shared" si="44"/>
        <v>51</v>
      </c>
      <c r="I60" s="1">
        <f t="shared" si="45"/>
        <v>2</v>
      </c>
      <c r="J60" s="5">
        <f t="shared" si="46"/>
        <v>17</v>
      </c>
      <c r="K60" s="6">
        <f t="shared" si="47"/>
        <v>0.33333333333333331</v>
      </c>
      <c r="L60" s="1">
        <f t="shared" si="48"/>
        <v>34</v>
      </c>
      <c r="M60" s="1" t="str">
        <f t="shared" si="49"/>
        <v/>
      </c>
      <c r="N60" s="1" t="str">
        <f t="shared" si="50"/>
        <v>n/a</v>
      </c>
      <c r="O60" s="1" t="s">
        <v>152</v>
      </c>
      <c r="P60" s="1" t="s">
        <v>49</v>
      </c>
      <c r="Q60" s="1"/>
      <c r="R60" s="1">
        <f t="shared" si="9"/>
        <v>0</v>
      </c>
    </row>
    <row r="61" spans="2:18" x14ac:dyDescent="0.3">
      <c r="B61" s="1" t="s">
        <v>80</v>
      </c>
      <c r="C61" s="1">
        <v>4.5</v>
      </c>
      <c r="D61" s="1">
        <v>3</v>
      </c>
      <c r="E61" s="1">
        <f t="shared" si="18"/>
        <v>13.5</v>
      </c>
      <c r="G61" s="1">
        <f t="shared" si="43"/>
        <v>4</v>
      </c>
      <c r="H61" s="5">
        <f t="shared" si="44"/>
        <v>32</v>
      </c>
      <c r="I61" s="1">
        <f t="shared" si="45"/>
        <v>2</v>
      </c>
      <c r="J61" s="5">
        <f t="shared" si="46"/>
        <v>16</v>
      </c>
      <c r="K61" s="6">
        <f t="shared" si="47"/>
        <v>0.5</v>
      </c>
      <c r="L61" s="1">
        <f t="shared" si="48"/>
        <v>16</v>
      </c>
      <c r="M61" s="1" t="str">
        <f t="shared" si="49"/>
        <v/>
      </c>
      <c r="N61" s="1" t="str">
        <f t="shared" si="50"/>
        <v>positiva</v>
      </c>
      <c r="O61" s="1" t="s">
        <v>152</v>
      </c>
      <c r="P61" s="1" t="s">
        <v>41</v>
      </c>
      <c r="Q61" s="1"/>
      <c r="R61" s="1">
        <f t="shared" si="9"/>
        <v>0</v>
      </c>
    </row>
    <row r="62" spans="2:18" x14ac:dyDescent="0.3">
      <c r="B62" s="1" t="s">
        <v>89</v>
      </c>
      <c r="C62" s="1">
        <v>8.6</v>
      </c>
      <c r="D62" s="1">
        <v>3</v>
      </c>
      <c r="E62" s="1">
        <f t="shared" si="18"/>
        <v>25.799999999999997</v>
      </c>
      <c r="G62" s="1">
        <f t="shared" si="43"/>
        <v>6</v>
      </c>
      <c r="H62" s="5">
        <f t="shared" si="44"/>
        <v>92</v>
      </c>
      <c r="I62" s="1">
        <f t="shared" si="45"/>
        <v>2</v>
      </c>
      <c r="J62" s="5">
        <f t="shared" si="46"/>
        <v>31</v>
      </c>
      <c r="K62" s="6">
        <f t="shared" si="47"/>
        <v>0.33695652173913043</v>
      </c>
      <c r="L62" s="1">
        <f t="shared" si="48"/>
        <v>61</v>
      </c>
      <c r="M62" s="1" t="str">
        <f t="shared" si="49"/>
        <v/>
      </c>
      <c r="N62" s="1" t="str">
        <f t="shared" si="50"/>
        <v>n/a</v>
      </c>
      <c r="O62" s="1" t="s">
        <v>152</v>
      </c>
      <c r="P62" s="1" t="s">
        <v>94</v>
      </c>
      <c r="Q62" s="1"/>
      <c r="R62" s="1">
        <f t="shared" si="9"/>
        <v>0</v>
      </c>
    </row>
    <row r="63" spans="2:18" x14ac:dyDescent="0.3">
      <c r="B63" s="1" t="s">
        <v>90</v>
      </c>
      <c r="C63" s="1">
        <v>26.9</v>
      </c>
      <c r="D63" s="1">
        <v>3</v>
      </c>
      <c r="E63" s="1">
        <f t="shared" si="18"/>
        <v>80.699999999999989</v>
      </c>
      <c r="G63" s="1">
        <f t="shared" si="43"/>
        <v>6</v>
      </c>
      <c r="H63" s="5">
        <f t="shared" si="44"/>
        <v>286</v>
      </c>
      <c r="I63" s="1">
        <f t="shared" si="45"/>
        <v>2</v>
      </c>
      <c r="J63" s="5">
        <f t="shared" si="46"/>
        <v>96</v>
      </c>
      <c r="K63" s="6">
        <f t="shared" si="47"/>
        <v>0.33566433566433568</v>
      </c>
      <c r="L63" s="1">
        <f t="shared" si="48"/>
        <v>190</v>
      </c>
      <c r="M63" s="1" t="str">
        <f t="shared" si="49"/>
        <v/>
      </c>
      <c r="N63" s="1" t="str">
        <f t="shared" si="50"/>
        <v>n/a</v>
      </c>
      <c r="O63" s="1" t="s">
        <v>152</v>
      </c>
      <c r="P63" s="1" t="s">
        <v>49</v>
      </c>
      <c r="Q63" s="1"/>
      <c r="R63" s="1">
        <f t="shared" si="9"/>
        <v>0</v>
      </c>
    </row>
    <row r="64" spans="2:18" x14ac:dyDescent="0.3">
      <c r="B64" s="1" t="s">
        <v>91</v>
      </c>
      <c r="C64" s="1">
        <v>81.599999999999994</v>
      </c>
      <c r="D64" s="1">
        <v>3</v>
      </c>
      <c r="E64" s="1">
        <f t="shared" si="18"/>
        <v>244.79999999999998</v>
      </c>
      <c r="G64" s="1">
        <f t="shared" si="43"/>
        <v>2</v>
      </c>
      <c r="H64" s="5">
        <f t="shared" si="44"/>
        <v>289</v>
      </c>
      <c r="I64" s="1">
        <f t="shared" si="45"/>
        <v>0</v>
      </c>
      <c r="J64" s="5">
        <f t="shared" si="46"/>
        <v>0</v>
      </c>
      <c r="K64" s="6">
        <f t="shared" si="47"/>
        <v>0</v>
      </c>
      <c r="L64" s="1">
        <f t="shared" si="48"/>
        <v>289</v>
      </c>
      <c r="M64" s="1" t="str">
        <f t="shared" si="49"/>
        <v/>
      </c>
      <c r="N64" s="1" t="str">
        <f t="shared" si="50"/>
        <v>n/a</v>
      </c>
      <c r="O64" s="1" t="s">
        <v>152</v>
      </c>
      <c r="P64" s="1" t="s">
        <v>31</v>
      </c>
      <c r="Q64" s="1"/>
      <c r="R64" s="1">
        <f t="shared" si="9"/>
        <v>0</v>
      </c>
    </row>
    <row r="65" spans="2:18" x14ac:dyDescent="0.3">
      <c r="B65" s="1" t="s">
        <v>83</v>
      </c>
      <c r="C65" s="1">
        <v>2.4</v>
      </c>
      <c r="D65" s="1">
        <v>3</v>
      </c>
      <c r="E65" s="1">
        <f t="shared" si="18"/>
        <v>7.1999999999999993</v>
      </c>
      <c r="G65" s="1">
        <f t="shared" si="43"/>
        <v>6</v>
      </c>
      <c r="H65" s="5">
        <f t="shared" si="44"/>
        <v>26</v>
      </c>
      <c r="I65" s="1">
        <f t="shared" si="45"/>
        <v>2</v>
      </c>
      <c r="J65" s="5">
        <f t="shared" si="46"/>
        <v>9</v>
      </c>
      <c r="K65" s="6">
        <f t="shared" si="47"/>
        <v>0.34615384615384615</v>
      </c>
      <c r="L65" s="1" t="str">
        <f t="shared" si="48"/>
        <v/>
      </c>
      <c r="M65" s="1">
        <f t="shared" si="49"/>
        <v>26</v>
      </c>
      <c r="N65" s="1" t="str">
        <f t="shared" si="50"/>
        <v>negativa</v>
      </c>
      <c r="O65" s="1" t="s">
        <v>152</v>
      </c>
      <c r="P65" s="1" t="s">
        <v>59</v>
      </c>
      <c r="Q65" s="1"/>
      <c r="R65" s="1">
        <f t="shared" si="9"/>
        <v>0</v>
      </c>
    </row>
    <row r="66" spans="2:18" x14ac:dyDescent="0.3">
      <c r="B66" s="148" t="s">
        <v>92</v>
      </c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</row>
    <row r="67" spans="2:18" x14ac:dyDescent="0.3">
      <c r="B67" s="1" t="s">
        <v>95</v>
      </c>
      <c r="C67" s="1">
        <v>17.600000000000001</v>
      </c>
      <c r="D67" s="1">
        <v>3</v>
      </c>
      <c r="E67" s="1">
        <f t="shared" si="18"/>
        <v>52.800000000000004</v>
      </c>
      <c r="G67" s="1" t="str">
        <f t="shared" ref="G67:G80" si="51">IF(O67="Health-care",LOOKUP(P67,$U$7:$U$23,$Y$7:$Y$23),"")</f>
        <v/>
      </c>
      <c r="H67" s="5" t="str">
        <f t="shared" ref="H67:H80" si="52">IF(G67="","",ROUNDUP(G67*E67*35.32/60,0))</f>
        <v/>
      </c>
      <c r="I67" s="1" t="str">
        <f t="shared" ref="I67:I80" si="53">IF(O67="Health-care",LOOKUP(P67,$U$7:$U$23,$X$7:$X$23),"")</f>
        <v/>
      </c>
      <c r="J67" s="5">
        <f t="shared" ref="J67:J80" si="54">ROUNDUP(IF(I67="",IF(O67="health-care","",IF(O67="office buildings",0.06*C67*10.77+5*F67,LOOKUP(P67,$U$4:$U$24,$W$4:$W$24)*C67*10.77+LOOKUP(P67,$U$4:$U$24,$V$4:$V$24)*F67)),I67*35.32*E67/60),0)</f>
        <v>12</v>
      </c>
      <c r="K67" s="6" t="str">
        <f t="shared" ref="K67:K80" si="55">IF(H67="","",J67/H67)</f>
        <v/>
      </c>
      <c r="L67" s="1" t="str">
        <f t="shared" ref="L67:L80" si="56">IF(H67="","",IF(LOOKUP(P67,$U$7:$U$23,$AA$7:$AA$23)="No","",H67-J67))</f>
        <v/>
      </c>
      <c r="M67" s="1" t="str">
        <f t="shared" ref="M67:M80" si="57">IF(H67="","",IF(L67="",H67,""))</f>
        <v/>
      </c>
      <c r="N67" s="1" t="str">
        <f t="shared" ref="N67:N80" si="58">IF(O67="health-care",LOOKUP(P67,$U$7:$U$23,$Z$7:$Z$23),"n/a")</f>
        <v>n/a</v>
      </c>
      <c r="O67" s="1" t="s">
        <v>44</v>
      </c>
      <c r="P67" s="1" t="s">
        <v>43</v>
      </c>
      <c r="Q67" s="1"/>
      <c r="R67" s="1">
        <f t="shared" si="9"/>
        <v>0</v>
      </c>
    </row>
    <row r="68" spans="2:18" x14ac:dyDescent="0.3">
      <c r="B68" s="1" t="s">
        <v>96</v>
      </c>
      <c r="C68" s="1">
        <v>9.5</v>
      </c>
      <c r="D68" s="1">
        <v>3</v>
      </c>
      <c r="E68" s="1">
        <f t="shared" si="18"/>
        <v>28.5</v>
      </c>
      <c r="G68" s="1" t="str">
        <f t="shared" si="51"/>
        <v/>
      </c>
      <c r="H68" s="5" t="str">
        <f t="shared" si="52"/>
        <v/>
      </c>
      <c r="I68" s="1" t="str">
        <f t="shared" si="53"/>
        <v/>
      </c>
      <c r="J68" s="5">
        <f t="shared" si="54"/>
        <v>7</v>
      </c>
      <c r="K68" s="6" t="str">
        <f t="shared" si="55"/>
        <v/>
      </c>
      <c r="L68" s="1" t="str">
        <f t="shared" si="56"/>
        <v/>
      </c>
      <c r="M68" s="1" t="str">
        <f t="shared" si="57"/>
        <v/>
      </c>
      <c r="N68" s="1" t="str">
        <f t="shared" si="58"/>
        <v>n/a</v>
      </c>
      <c r="O68" s="1" t="s">
        <v>44</v>
      </c>
      <c r="P68" s="1" t="s">
        <v>43</v>
      </c>
      <c r="Q68" s="1"/>
      <c r="R68" s="1">
        <f t="shared" si="9"/>
        <v>0</v>
      </c>
    </row>
    <row r="69" spans="2:18" x14ac:dyDescent="0.3">
      <c r="B69" s="1" t="s">
        <v>97</v>
      </c>
      <c r="C69" s="1">
        <v>20.5</v>
      </c>
      <c r="D69" s="1">
        <v>3</v>
      </c>
      <c r="E69" s="1">
        <f t="shared" si="18"/>
        <v>61.5</v>
      </c>
      <c r="G69" s="1" t="str">
        <f t="shared" si="51"/>
        <v/>
      </c>
      <c r="H69" s="5" t="str">
        <f t="shared" si="52"/>
        <v/>
      </c>
      <c r="I69" s="1" t="str">
        <f t="shared" si="53"/>
        <v/>
      </c>
      <c r="J69" s="5">
        <f t="shared" si="54"/>
        <v>14</v>
      </c>
      <c r="K69" s="6" t="str">
        <f t="shared" si="55"/>
        <v/>
      </c>
      <c r="L69" s="1" t="str">
        <f t="shared" si="56"/>
        <v/>
      </c>
      <c r="M69" s="1" t="str">
        <f t="shared" si="57"/>
        <v/>
      </c>
      <c r="N69" s="1" t="str">
        <f t="shared" si="58"/>
        <v>n/a</v>
      </c>
      <c r="O69" s="1" t="s">
        <v>44</v>
      </c>
      <c r="P69" s="1" t="s">
        <v>43</v>
      </c>
      <c r="Q69" s="1"/>
      <c r="R69" s="1">
        <f t="shared" si="9"/>
        <v>0</v>
      </c>
    </row>
    <row r="70" spans="2:18" x14ac:dyDescent="0.3">
      <c r="B70" s="1" t="s">
        <v>98</v>
      </c>
      <c r="C70" s="1">
        <v>11.3</v>
      </c>
      <c r="D70" s="1">
        <v>3</v>
      </c>
      <c r="E70" s="1">
        <f t="shared" si="18"/>
        <v>33.900000000000006</v>
      </c>
      <c r="G70" s="1" t="str">
        <f t="shared" si="51"/>
        <v/>
      </c>
      <c r="H70" s="5" t="str">
        <f t="shared" si="52"/>
        <v/>
      </c>
      <c r="I70" s="1" t="str">
        <f t="shared" si="53"/>
        <v/>
      </c>
      <c r="J70" s="5">
        <f t="shared" si="54"/>
        <v>8</v>
      </c>
      <c r="K70" s="6" t="str">
        <f t="shared" si="55"/>
        <v/>
      </c>
      <c r="L70" s="1" t="str">
        <f t="shared" si="56"/>
        <v/>
      </c>
      <c r="M70" s="1" t="str">
        <f t="shared" si="57"/>
        <v/>
      </c>
      <c r="N70" s="1" t="str">
        <f t="shared" si="58"/>
        <v>n/a</v>
      </c>
      <c r="O70" s="1" t="s">
        <v>44</v>
      </c>
      <c r="P70" s="1" t="s">
        <v>43</v>
      </c>
      <c r="Q70" s="1"/>
      <c r="R70" s="1">
        <f t="shared" ref="R70:R80" si="59">Q70/400</f>
        <v>0</v>
      </c>
    </row>
    <row r="71" spans="2:18" x14ac:dyDescent="0.3">
      <c r="B71" s="1" t="s">
        <v>140</v>
      </c>
      <c r="C71" s="1">
        <v>15.4</v>
      </c>
      <c r="D71" s="1">
        <v>3</v>
      </c>
      <c r="E71" s="1">
        <f t="shared" si="18"/>
        <v>46.2</v>
      </c>
      <c r="G71" s="1" t="str">
        <f t="shared" si="51"/>
        <v/>
      </c>
      <c r="H71" s="5" t="str">
        <f t="shared" si="52"/>
        <v/>
      </c>
      <c r="I71" s="1" t="str">
        <f t="shared" si="53"/>
        <v/>
      </c>
      <c r="J71" s="5">
        <f t="shared" si="54"/>
        <v>10</v>
      </c>
      <c r="K71" s="6" t="str">
        <f t="shared" si="55"/>
        <v/>
      </c>
      <c r="L71" s="1" t="str">
        <f t="shared" si="56"/>
        <v/>
      </c>
      <c r="M71" s="1" t="str">
        <f t="shared" si="57"/>
        <v/>
      </c>
      <c r="N71" s="1" t="str">
        <f t="shared" si="58"/>
        <v>n/a</v>
      </c>
      <c r="O71" s="1" t="s">
        <v>44</v>
      </c>
      <c r="P71" s="1" t="s">
        <v>43</v>
      </c>
      <c r="Q71" s="1"/>
      <c r="R71" s="1">
        <f t="shared" si="59"/>
        <v>0</v>
      </c>
    </row>
    <row r="72" spans="2:18" x14ac:dyDescent="0.3">
      <c r="B72" s="1" t="s">
        <v>99</v>
      </c>
      <c r="C72" s="1">
        <v>11.9</v>
      </c>
      <c r="D72" s="1">
        <v>3</v>
      </c>
      <c r="E72" s="1">
        <f t="shared" si="18"/>
        <v>35.700000000000003</v>
      </c>
      <c r="G72" s="1" t="str">
        <f t="shared" si="51"/>
        <v/>
      </c>
      <c r="H72" s="5" t="str">
        <f t="shared" si="52"/>
        <v/>
      </c>
      <c r="I72" s="1" t="str">
        <f t="shared" si="53"/>
        <v/>
      </c>
      <c r="J72" s="5">
        <f t="shared" si="54"/>
        <v>8</v>
      </c>
      <c r="K72" s="6" t="str">
        <f t="shared" si="55"/>
        <v/>
      </c>
      <c r="L72" s="1" t="str">
        <f t="shared" si="56"/>
        <v/>
      </c>
      <c r="M72" s="1" t="str">
        <f t="shared" si="57"/>
        <v/>
      </c>
      <c r="N72" s="1" t="str">
        <f t="shared" si="58"/>
        <v>n/a</v>
      </c>
      <c r="O72" s="1" t="s">
        <v>44</v>
      </c>
      <c r="P72" s="1" t="s">
        <v>43</v>
      </c>
      <c r="Q72" s="1"/>
      <c r="R72" s="1">
        <f t="shared" si="59"/>
        <v>0</v>
      </c>
    </row>
    <row r="73" spans="2:18" x14ac:dyDescent="0.3">
      <c r="B73" s="1" t="s">
        <v>100</v>
      </c>
      <c r="C73" s="1">
        <v>11.9</v>
      </c>
      <c r="D73" s="1">
        <v>3</v>
      </c>
      <c r="E73" s="1">
        <f t="shared" si="18"/>
        <v>35.700000000000003</v>
      </c>
      <c r="G73" s="1" t="str">
        <f t="shared" si="51"/>
        <v/>
      </c>
      <c r="H73" s="5" t="str">
        <f t="shared" si="52"/>
        <v/>
      </c>
      <c r="I73" s="1" t="str">
        <f t="shared" si="53"/>
        <v/>
      </c>
      <c r="J73" s="5">
        <f t="shared" si="54"/>
        <v>8</v>
      </c>
      <c r="K73" s="6" t="str">
        <f t="shared" si="55"/>
        <v/>
      </c>
      <c r="L73" s="1" t="str">
        <f t="shared" si="56"/>
        <v/>
      </c>
      <c r="M73" s="1" t="str">
        <f t="shared" si="57"/>
        <v/>
      </c>
      <c r="N73" s="1" t="str">
        <f t="shared" si="58"/>
        <v>n/a</v>
      </c>
      <c r="O73" s="1" t="s">
        <v>44</v>
      </c>
      <c r="P73" s="1" t="s">
        <v>43</v>
      </c>
      <c r="Q73" s="1"/>
      <c r="R73" s="1">
        <f t="shared" si="59"/>
        <v>0</v>
      </c>
    </row>
    <row r="74" spans="2:18" x14ac:dyDescent="0.3">
      <c r="B74" s="1" t="s">
        <v>101</v>
      </c>
      <c r="C74" s="1">
        <v>19.899999999999999</v>
      </c>
      <c r="D74" s="1">
        <v>3</v>
      </c>
      <c r="E74" s="1">
        <f t="shared" si="18"/>
        <v>59.699999999999996</v>
      </c>
      <c r="G74" s="1">
        <f t="shared" si="51"/>
        <v>4</v>
      </c>
      <c r="H74" s="5">
        <f t="shared" si="52"/>
        <v>141</v>
      </c>
      <c r="I74" s="1">
        <f t="shared" si="53"/>
        <v>2</v>
      </c>
      <c r="J74" s="5">
        <f t="shared" si="54"/>
        <v>71</v>
      </c>
      <c r="K74" s="6">
        <f t="shared" si="55"/>
        <v>0.50354609929078009</v>
      </c>
      <c r="L74" s="1">
        <f t="shared" si="56"/>
        <v>70</v>
      </c>
      <c r="M74" s="1" t="str">
        <f t="shared" si="57"/>
        <v/>
      </c>
      <c r="N74" s="1" t="str">
        <f t="shared" si="58"/>
        <v>positiva</v>
      </c>
      <c r="O74" s="1" t="s">
        <v>152</v>
      </c>
      <c r="P74" s="1" t="s">
        <v>127</v>
      </c>
      <c r="Q74" s="1"/>
      <c r="R74" s="1">
        <f t="shared" si="59"/>
        <v>0</v>
      </c>
    </row>
    <row r="75" spans="2:18" x14ac:dyDescent="0.3">
      <c r="B75" s="1" t="s">
        <v>102</v>
      </c>
      <c r="C75" s="1">
        <v>50.4</v>
      </c>
      <c r="D75" s="1">
        <v>3</v>
      </c>
      <c r="E75" s="1">
        <f t="shared" si="18"/>
        <v>151.19999999999999</v>
      </c>
      <c r="G75" s="1" t="str">
        <f t="shared" si="51"/>
        <v/>
      </c>
      <c r="H75" s="5" t="str">
        <f t="shared" si="52"/>
        <v/>
      </c>
      <c r="I75" s="1" t="str">
        <f t="shared" si="53"/>
        <v/>
      </c>
      <c r="J75" s="5">
        <f t="shared" si="54"/>
        <v>33</v>
      </c>
      <c r="K75" s="6" t="str">
        <f t="shared" si="55"/>
        <v/>
      </c>
      <c r="L75" s="1" t="str">
        <f t="shared" si="56"/>
        <v/>
      </c>
      <c r="M75" s="1" t="str">
        <f t="shared" si="57"/>
        <v/>
      </c>
      <c r="N75" s="1" t="str">
        <f t="shared" si="58"/>
        <v>n/a</v>
      </c>
      <c r="O75" s="1" t="s">
        <v>128</v>
      </c>
      <c r="P75" s="1" t="s">
        <v>129</v>
      </c>
      <c r="Q75" s="1"/>
      <c r="R75" s="1">
        <f t="shared" si="59"/>
        <v>0</v>
      </c>
    </row>
    <row r="76" spans="2:18" x14ac:dyDescent="0.3">
      <c r="B76" s="1" t="s">
        <v>103</v>
      </c>
      <c r="C76" s="1">
        <v>18.100000000000001</v>
      </c>
      <c r="D76" s="1">
        <v>3</v>
      </c>
      <c r="E76" s="1">
        <f t="shared" si="18"/>
        <v>54.300000000000004</v>
      </c>
      <c r="G76" s="1" t="str">
        <f t="shared" si="51"/>
        <v/>
      </c>
      <c r="H76" s="5" t="str">
        <f t="shared" si="52"/>
        <v/>
      </c>
      <c r="I76" s="1" t="str">
        <f t="shared" si="53"/>
        <v/>
      </c>
      <c r="J76" s="5">
        <f t="shared" si="54"/>
        <v>12</v>
      </c>
      <c r="K76" s="6" t="str">
        <f t="shared" si="55"/>
        <v/>
      </c>
      <c r="L76" s="1" t="str">
        <f t="shared" si="56"/>
        <v/>
      </c>
      <c r="M76" s="1" t="str">
        <f t="shared" si="57"/>
        <v/>
      </c>
      <c r="N76" s="1" t="str">
        <f t="shared" si="58"/>
        <v>n/a</v>
      </c>
      <c r="O76" s="1" t="s">
        <v>44</v>
      </c>
      <c r="P76" s="1" t="s">
        <v>43</v>
      </c>
      <c r="Q76" s="1"/>
      <c r="R76" s="1">
        <f t="shared" si="59"/>
        <v>0</v>
      </c>
    </row>
    <row r="77" spans="2:18" x14ac:dyDescent="0.3">
      <c r="B77" s="1" t="s">
        <v>67</v>
      </c>
      <c r="C77" s="1">
        <v>18.399999999999999</v>
      </c>
      <c r="D77" s="1">
        <v>3</v>
      </c>
      <c r="E77" s="1">
        <f t="shared" si="18"/>
        <v>55.199999999999996</v>
      </c>
      <c r="G77" s="1" t="str">
        <f t="shared" si="51"/>
        <v/>
      </c>
      <c r="H77" s="5" t="str">
        <f t="shared" si="52"/>
        <v/>
      </c>
      <c r="I77" s="1" t="str">
        <f t="shared" si="53"/>
        <v/>
      </c>
      <c r="J77" s="5">
        <f t="shared" si="54"/>
        <v>12</v>
      </c>
      <c r="K77" s="6" t="str">
        <f t="shared" si="55"/>
        <v/>
      </c>
      <c r="L77" s="1" t="str">
        <f t="shared" si="56"/>
        <v/>
      </c>
      <c r="M77" s="1" t="str">
        <f t="shared" si="57"/>
        <v/>
      </c>
      <c r="N77" s="1" t="str">
        <f t="shared" si="58"/>
        <v>n/a</v>
      </c>
      <c r="O77" s="1" t="s">
        <v>44</v>
      </c>
      <c r="P77" s="1" t="s">
        <v>43</v>
      </c>
      <c r="Q77" s="1"/>
      <c r="R77" s="1">
        <f t="shared" si="59"/>
        <v>0</v>
      </c>
    </row>
    <row r="78" spans="2:18" x14ac:dyDescent="0.3">
      <c r="B78" s="1" t="s">
        <v>104</v>
      </c>
      <c r="C78" s="1">
        <v>17.5</v>
      </c>
      <c r="D78" s="1">
        <v>3</v>
      </c>
      <c r="E78" s="1">
        <f t="shared" si="18"/>
        <v>52.5</v>
      </c>
      <c r="G78" s="1" t="str">
        <f t="shared" si="51"/>
        <v/>
      </c>
      <c r="H78" s="5" t="str">
        <f t="shared" si="52"/>
        <v/>
      </c>
      <c r="I78" s="1" t="str">
        <f t="shared" si="53"/>
        <v/>
      </c>
      <c r="J78" s="5">
        <f t="shared" si="54"/>
        <v>0</v>
      </c>
      <c r="K78" s="6" t="str">
        <f t="shared" si="55"/>
        <v/>
      </c>
      <c r="L78" s="1" t="str">
        <f t="shared" si="56"/>
        <v/>
      </c>
      <c r="M78" s="1" t="str">
        <f t="shared" si="57"/>
        <v/>
      </c>
      <c r="N78" s="1" t="str">
        <f t="shared" si="58"/>
        <v>n/a</v>
      </c>
      <c r="O78" s="1" t="s">
        <v>130</v>
      </c>
      <c r="P78" s="1" t="s">
        <v>131</v>
      </c>
      <c r="Q78" s="1"/>
      <c r="R78" s="1">
        <f t="shared" si="59"/>
        <v>0</v>
      </c>
    </row>
    <row r="79" spans="2:18" x14ac:dyDescent="0.3">
      <c r="B79" s="1" t="s">
        <v>105</v>
      </c>
      <c r="C79" s="1">
        <v>6.1</v>
      </c>
      <c r="D79" s="1">
        <v>3</v>
      </c>
      <c r="E79" s="1">
        <f t="shared" si="18"/>
        <v>18.299999999999997</v>
      </c>
      <c r="G79" s="1" t="str">
        <f t="shared" si="51"/>
        <v/>
      </c>
      <c r="H79" s="5" t="str">
        <f t="shared" si="52"/>
        <v/>
      </c>
      <c r="I79" s="1" t="str">
        <f t="shared" si="53"/>
        <v/>
      </c>
      <c r="J79" s="5">
        <f t="shared" si="54"/>
        <v>4</v>
      </c>
      <c r="K79" s="6" t="str">
        <f t="shared" si="55"/>
        <v/>
      </c>
      <c r="L79" s="1" t="str">
        <f t="shared" si="56"/>
        <v/>
      </c>
      <c r="M79" s="1" t="str">
        <f t="shared" si="57"/>
        <v/>
      </c>
      <c r="N79" s="1" t="str">
        <f t="shared" si="58"/>
        <v>n/a</v>
      </c>
      <c r="O79" s="1" t="s">
        <v>130</v>
      </c>
      <c r="P79" s="1" t="s">
        <v>132</v>
      </c>
      <c r="Q79" s="1"/>
      <c r="R79" s="1">
        <f t="shared" si="59"/>
        <v>0</v>
      </c>
    </row>
    <row r="80" spans="2:18" x14ac:dyDescent="0.3">
      <c r="B80" s="1" t="s">
        <v>106</v>
      </c>
      <c r="C80" s="1">
        <v>9</v>
      </c>
      <c r="D80" s="1">
        <v>3</v>
      </c>
      <c r="E80" s="1">
        <f t="shared" si="18"/>
        <v>27</v>
      </c>
      <c r="G80" s="1" t="str">
        <f t="shared" si="51"/>
        <v/>
      </c>
      <c r="H80" s="5" t="str">
        <f t="shared" si="52"/>
        <v/>
      </c>
      <c r="I80" s="1" t="str">
        <f t="shared" si="53"/>
        <v/>
      </c>
      <c r="J80" s="5">
        <f t="shared" si="54"/>
        <v>6</v>
      </c>
      <c r="K80" s="6" t="str">
        <f t="shared" si="55"/>
        <v/>
      </c>
      <c r="L80" s="1" t="str">
        <f t="shared" si="56"/>
        <v/>
      </c>
      <c r="M80" s="1" t="str">
        <f t="shared" si="57"/>
        <v/>
      </c>
      <c r="N80" s="1" t="str">
        <f t="shared" si="58"/>
        <v>n/a</v>
      </c>
      <c r="O80" s="1" t="s">
        <v>130</v>
      </c>
      <c r="P80" s="1" t="s">
        <v>132</v>
      </c>
      <c r="Q80" s="1"/>
      <c r="R80" s="1">
        <f t="shared" si="59"/>
        <v>0</v>
      </c>
    </row>
    <row r="81" spans="2:18" x14ac:dyDescent="0.3">
      <c r="B81" s="148" t="s">
        <v>107</v>
      </c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</row>
    <row r="82" spans="2:18" x14ac:dyDescent="0.3">
      <c r="B82" s="1" t="s">
        <v>108</v>
      </c>
      <c r="C82" s="1">
        <v>6.1</v>
      </c>
      <c r="D82" s="1">
        <v>3</v>
      </c>
      <c r="E82" s="1">
        <f t="shared" si="18"/>
        <v>18.299999999999997</v>
      </c>
      <c r="G82" s="1" t="str">
        <f t="shared" ref="G82:G100" si="60">IF(O82="Health-care",LOOKUP(P82,$U$7:$U$23,$Y$7:$Y$23),"")</f>
        <v/>
      </c>
      <c r="H82" s="5" t="str">
        <f t="shared" ref="H82:H100" si="61">IF(G82="","",ROUNDUP(G82*E82*35.32/60,0))</f>
        <v/>
      </c>
      <c r="I82" s="1" t="str">
        <f t="shared" ref="I82:I100" si="62">IF(O82="Health-care",LOOKUP(P82,$U$7:$U$23,$X$7:$X$23),"")</f>
        <v/>
      </c>
      <c r="J82" s="5">
        <f t="shared" ref="J82:J100" si="63">ROUNDUP(IF(I82="",IF(O82="health-care","",IF(O82="office buildings",0.06*C82*10.77+5*F82,LOOKUP(P82,$U$4:$U$24,$W$4:$W$24)*C82*10.77+LOOKUP(P82,$U$4:$U$24,$V$4:$V$24)*F82)),I82*35.32*E82/60),0)</f>
        <v>4</v>
      </c>
      <c r="K82" s="6" t="str">
        <f t="shared" ref="K82:K100" si="64">IF(H82="","",J82/H82)</f>
        <v/>
      </c>
      <c r="L82" s="1" t="str">
        <f t="shared" ref="L82:L100" si="65">IF(H82="","",IF(LOOKUP(P82,$U$7:$U$23,$AA$7:$AA$23)="No","",H82-J82))</f>
        <v/>
      </c>
      <c r="M82" s="1" t="str">
        <f t="shared" ref="M82:M100" si="66">IF(H82="","",IF(L82="",H82,""))</f>
        <v/>
      </c>
      <c r="N82" s="1" t="str">
        <f t="shared" ref="N82:N100" si="67">IF(O82="health-care",LOOKUP(P82,$U$7:$U$23,$Z$7:$Z$23),"n/a")</f>
        <v>n/a</v>
      </c>
      <c r="O82" s="1" t="s">
        <v>44</v>
      </c>
      <c r="P82" s="1" t="s">
        <v>43</v>
      </c>
      <c r="Q82" s="1"/>
      <c r="R82" s="1">
        <f t="shared" ref="R82:R100" si="68">Q82/400</f>
        <v>0</v>
      </c>
    </row>
    <row r="83" spans="2:18" x14ac:dyDescent="0.3">
      <c r="B83" s="1" t="s">
        <v>109</v>
      </c>
      <c r="C83" s="1">
        <v>8.1</v>
      </c>
      <c r="D83" s="1">
        <v>3</v>
      </c>
      <c r="E83" s="1">
        <f t="shared" si="18"/>
        <v>24.299999999999997</v>
      </c>
      <c r="G83" s="1" t="str">
        <f t="shared" si="60"/>
        <v/>
      </c>
      <c r="H83" s="5" t="str">
        <f t="shared" si="61"/>
        <v/>
      </c>
      <c r="I83" s="1" t="str">
        <f t="shared" si="62"/>
        <v/>
      </c>
      <c r="J83" s="5">
        <f t="shared" si="63"/>
        <v>6</v>
      </c>
      <c r="K83" s="6" t="str">
        <f t="shared" si="64"/>
        <v/>
      </c>
      <c r="L83" s="1" t="str">
        <f t="shared" si="65"/>
        <v/>
      </c>
      <c r="M83" s="1" t="str">
        <f t="shared" si="66"/>
        <v/>
      </c>
      <c r="N83" s="1" t="str">
        <f t="shared" si="67"/>
        <v>n/a</v>
      </c>
      <c r="O83" s="1" t="s">
        <v>44</v>
      </c>
      <c r="P83" s="1" t="s">
        <v>43</v>
      </c>
      <c r="Q83" s="1"/>
      <c r="R83" s="1">
        <f t="shared" si="68"/>
        <v>0</v>
      </c>
    </row>
    <row r="84" spans="2:18" x14ac:dyDescent="0.3">
      <c r="B84" s="1" t="s">
        <v>110</v>
      </c>
      <c r="C84" s="1">
        <v>5.0999999999999996</v>
      </c>
      <c r="D84" s="1">
        <v>3</v>
      </c>
      <c r="E84" s="1">
        <f t="shared" si="18"/>
        <v>15.299999999999999</v>
      </c>
      <c r="G84" s="1" t="str">
        <f t="shared" si="60"/>
        <v/>
      </c>
      <c r="H84" s="5" t="str">
        <f t="shared" si="61"/>
        <v/>
      </c>
      <c r="I84" s="1" t="str">
        <f t="shared" si="62"/>
        <v/>
      </c>
      <c r="J84" s="5">
        <f t="shared" si="63"/>
        <v>4</v>
      </c>
      <c r="K84" s="6" t="str">
        <f t="shared" si="64"/>
        <v/>
      </c>
      <c r="L84" s="1" t="str">
        <f t="shared" si="65"/>
        <v/>
      </c>
      <c r="M84" s="1" t="str">
        <f t="shared" si="66"/>
        <v/>
      </c>
      <c r="N84" s="1" t="str">
        <f t="shared" si="67"/>
        <v>n/a</v>
      </c>
      <c r="O84" s="1" t="s">
        <v>44</v>
      </c>
      <c r="P84" s="1" t="s">
        <v>43</v>
      </c>
      <c r="Q84" s="1"/>
      <c r="R84" s="1">
        <f t="shared" si="68"/>
        <v>0</v>
      </c>
    </row>
    <row r="85" spans="2:18" x14ac:dyDescent="0.3">
      <c r="B85" s="1" t="s">
        <v>111</v>
      </c>
      <c r="C85" s="1">
        <v>10.9</v>
      </c>
      <c r="D85" s="1">
        <v>3</v>
      </c>
      <c r="E85" s="1">
        <f t="shared" si="18"/>
        <v>32.700000000000003</v>
      </c>
      <c r="G85" s="1">
        <f t="shared" si="60"/>
        <v>6</v>
      </c>
      <c r="H85" s="5">
        <f t="shared" si="61"/>
        <v>116</v>
      </c>
      <c r="I85" s="1">
        <f t="shared" si="62"/>
        <v>2</v>
      </c>
      <c r="J85" s="5">
        <f t="shared" si="63"/>
        <v>39</v>
      </c>
      <c r="K85" s="6">
        <f t="shared" si="64"/>
        <v>0.33620689655172414</v>
      </c>
      <c r="L85" s="1">
        <f t="shared" si="65"/>
        <v>77</v>
      </c>
      <c r="M85" s="1" t="str">
        <f t="shared" si="66"/>
        <v/>
      </c>
      <c r="N85" s="1" t="str">
        <f t="shared" si="67"/>
        <v>n/a</v>
      </c>
      <c r="O85" s="1" t="s">
        <v>152</v>
      </c>
      <c r="P85" s="1" t="s">
        <v>14</v>
      </c>
      <c r="Q85" s="1"/>
      <c r="R85" s="1">
        <f t="shared" si="68"/>
        <v>0</v>
      </c>
    </row>
    <row r="86" spans="2:18" x14ac:dyDescent="0.3">
      <c r="B86" s="1" t="s">
        <v>112</v>
      </c>
      <c r="C86" s="1">
        <v>10.9</v>
      </c>
      <c r="D86" s="1">
        <v>3</v>
      </c>
      <c r="E86" s="1">
        <f t="shared" si="18"/>
        <v>32.700000000000003</v>
      </c>
      <c r="G86" s="1">
        <f t="shared" si="60"/>
        <v>6</v>
      </c>
      <c r="H86" s="5">
        <f t="shared" si="61"/>
        <v>116</v>
      </c>
      <c r="I86" s="1">
        <f t="shared" si="62"/>
        <v>2</v>
      </c>
      <c r="J86" s="5">
        <f t="shared" si="63"/>
        <v>39</v>
      </c>
      <c r="K86" s="6">
        <f t="shared" si="64"/>
        <v>0.33620689655172414</v>
      </c>
      <c r="L86" s="1">
        <f t="shared" si="65"/>
        <v>77</v>
      </c>
      <c r="M86" s="1" t="str">
        <f t="shared" si="66"/>
        <v/>
      </c>
      <c r="N86" s="1" t="str">
        <f t="shared" si="67"/>
        <v>n/a</v>
      </c>
      <c r="O86" s="1" t="s">
        <v>152</v>
      </c>
      <c r="P86" s="1" t="s">
        <v>14</v>
      </c>
      <c r="Q86" s="1"/>
      <c r="R86" s="1">
        <f t="shared" si="68"/>
        <v>0</v>
      </c>
    </row>
    <row r="87" spans="2:18" x14ac:dyDescent="0.3">
      <c r="B87" s="1" t="s">
        <v>113</v>
      </c>
      <c r="C87" s="1">
        <v>13.8</v>
      </c>
      <c r="D87" s="1">
        <v>3</v>
      </c>
      <c r="E87" s="1">
        <f t="shared" si="18"/>
        <v>41.400000000000006</v>
      </c>
      <c r="G87" s="1">
        <f t="shared" si="60"/>
        <v>6</v>
      </c>
      <c r="H87" s="5">
        <f t="shared" si="61"/>
        <v>147</v>
      </c>
      <c r="I87" s="1">
        <f t="shared" si="62"/>
        <v>2</v>
      </c>
      <c r="J87" s="5">
        <f t="shared" si="63"/>
        <v>49</v>
      </c>
      <c r="K87" s="6">
        <f t="shared" si="64"/>
        <v>0.33333333333333331</v>
      </c>
      <c r="L87" s="1">
        <f t="shared" si="65"/>
        <v>98</v>
      </c>
      <c r="M87" s="1" t="str">
        <f t="shared" si="66"/>
        <v/>
      </c>
      <c r="N87" s="1" t="str">
        <f t="shared" si="67"/>
        <v>n/a</v>
      </c>
      <c r="O87" s="1" t="s">
        <v>152</v>
      </c>
      <c r="P87" s="1" t="s">
        <v>14</v>
      </c>
      <c r="Q87" s="1"/>
      <c r="R87" s="1">
        <f t="shared" si="68"/>
        <v>0</v>
      </c>
    </row>
    <row r="88" spans="2:18" x14ac:dyDescent="0.3">
      <c r="B88" s="1" t="s">
        <v>114</v>
      </c>
      <c r="C88" s="1">
        <v>13.8</v>
      </c>
      <c r="D88" s="1">
        <v>3</v>
      </c>
      <c r="E88" s="1">
        <f t="shared" si="18"/>
        <v>41.400000000000006</v>
      </c>
      <c r="G88" s="1">
        <f t="shared" si="60"/>
        <v>6</v>
      </c>
      <c r="H88" s="5">
        <f t="shared" si="61"/>
        <v>147</v>
      </c>
      <c r="I88" s="1">
        <f t="shared" si="62"/>
        <v>2</v>
      </c>
      <c r="J88" s="5">
        <f t="shared" si="63"/>
        <v>49</v>
      </c>
      <c r="K88" s="6">
        <f t="shared" si="64"/>
        <v>0.33333333333333331</v>
      </c>
      <c r="L88" s="1">
        <f t="shared" si="65"/>
        <v>98</v>
      </c>
      <c r="M88" s="1" t="str">
        <f t="shared" si="66"/>
        <v/>
      </c>
      <c r="N88" s="1" t="str">
        <f t="shared" si="67"/>
        <v>n/a</v>
      </c>
      <c r="O88" s="1" t="s">
        <v>152</v>
      </c>
      <c r="P88" s="1" t="s">
        <v>14</v>
      </c>
      <c r="Q88" s="1"/>
      <c r="R88" s="1">
        <f t="shared" si="68"/>
        <v>0</v>
      </c>
    </row>
    <row r="89" spans="2:18" x14ac:dyDescent="0.3">
      <c r="B89" s="1" t="s">
        <v>115</v>
      </c>
      <c r="C89" s="1">
        <v>16</v>
      </c>
      <c r="D89" s="1">
        <v>3</v>
      </c>
      <c r="E89" s="1">
        <f t="shared" si="18"/>
        <v>48</v>
      </c>
      <c r="G89" s="1">
        <f t="shared" si="60"/>
        <v>6</v>
      </c>
      <c r="H89" s="5">
        <f t="shared" si="61"/>
        <v>170</v>
      </c>
      <c r="I89" s="1">
        <f t="shared" si="62"/>
        <v>2</v>
      </c>
      <c r="J89" s="5">
        <f t="shared" si="63"/>
        <v>57</v>
      </c>
      <c r="K89" s="6">
        <f t="shared" si="64"/>
        <v>0.3352941176470588</v>
      </c>
      <c r="L89" s="1">
        <f t="shared" si="65"/>
        <v>113</v>
      </c>
      <c r="M89" s="1" t="str">
        <f t="shared" si="66"/>
        <v/>
      </c>
      <c r="N89" s="1" t="str">
        <f t="shared" si="67"/>
        <v>n/a</v>
      </c>
      <c r="O89" s="1" t="s">
        <v>152</v>
      </c>
      <c r="P89" s="1" t="s">
        <v>14</v>
      </c>
      <c r="Q89" s="1"/>
      <c r="R89" s="1">
        <f t="shared" si="68"/>
        <v>0</v>
      </c>
    </row>
    <row r="90" spans="2:18" x14ac:dyDescent="0.3">
      <c r="B90" s="1" t="s">
        <v>116</v>
      </c>
      <c r="C90" s="1">
        <v>17</v>
      </c>
      <c r="D90" s="1">
        <v>3</v>
      </c>
      <c r="E90" s="1">
        <f t="shared" ref="E90:E100" si="69">D90*C90</f>
        <v>51</v>
      </c>
      <c r="G90" s="1">
        <f t="shared" si="60"/>
        <v>6</v>
      </c>
      <c r="H90" s="5">
        <f t="shared" si="61"/>
        <v>181</v>
      </c>
      <c r="I90" s="1">
        <f t="shared" si="62"/>
        <v>2</v>
      </c>
      <c r="J90" s="5">
        <f t="shared" si="63"/>
        <v>61</v>
      </c>
      <c r="K90" s="6">
        <f t="shared" si="64"/>
        <v>0.33701657458563539</v>
      </c>
      <c r="L90" s="1">
        <f t="shared" si="65"/>
        <v>120</v>
      </c>
      <c r="M90" s="1" t="str">
        <f t="shared" si="66"/>
        <v/>
      </c>
      <c r="N90" s="1" t="str">
        <f t="shared" si="67"/>
        <v>n/a</v>
      </c>
      <c r="O90" s="1" t="s">
        <v>152</v>
      </c>
      <c r="P90" s="1" t="s">
        <v>14</v>
      </c>
      <c r="Q90" s="1"/>
      <c r="R90" s="1">
        <f t="shared" si="68"/>
        <v>0</v>
      </c>
    </row>
    <row r="91" spans="2:18" x14ac:dyDescent="0.3">
      <c r="B91" s="1" t="s">
        <v>117</v>
      </c>
      <c r="C91" s="1">
        <v>16.100000000000001</v>
      </c>
      <c r="D91" s="1">
        <v>3</v>
      </c>
      <c r="E91" s="1">
        <f t="shared" si="69"/>
        <v>48.300000000000004</v>
      </c>
      <c r="G91" s="1">
        <f t="shared" si="60"/>
        <v>6</v>
      </c>
      <c r="H91" s="5">
        <f t="shared" si="61"/>
        <v>171</v>
      </c>
      <c r="I91" s="1">
        <f t="shared" si="62"/>
        <v>2</v>
      </c>
      <c r="J91" s="5">
        <f t="shared" si="63"/>
        <v>57</v>
      </c>
      <c r="K91" s="6">
        <f t="shared" si="64"/>
        <v>0.33333333333333331</v>
      </c>
      <c r="L91" s="1">
        <f t="shared" si="65"/>
        <v>114</v>
      </c>
      <c r="M91" s="1" t="str">
        <f t="shared" si="66"/>
        <v/>
      </c>
      <c r="N91" s="1" t="str">
        <f t="shared" si="67"/>
        <v>n/a</v>
      </c>
      <c r="O91" s="1" t="s">
        <v>152</v>
      </c>
      <c r="P91" s="1" t="s">
        <v>14</v>
      </c>
      <c r="Q91" s="1"/>
      <c r="R91" s="1">
        <f t="shared" si="68"/>
        <v>0</v>
      </c>
    </row>
    <row r="92" spans="2:18" x14ac:dyDescent="0.3">
      <c r="B92" s="1" t="s">
        <v>118</v>
      </c>
      <c r="C92" s="1">
        <v>12</v>
      </c>
      <c r="D92" s="1">
        <v>3</v>
      </c>
      <c r="E92" s="1">
        <f t="shared" si="69"/>
        <v>36</v>
      </c>
      <c r="G92" s="1">
        <f t="shared" si="60"/>
        <v>6</v>
      </c>
      <c r="H92" s="5">
        <f t="shared" si="61"/>
        <v>128</v>
      </c>
      <c r="I92" s="1">
        <f t="shared" si="62"/>
        <v>2</v>
      </c>
      <c r="J92" s="5">
        <f t="shared" si="63"/>
        <v>43</v>
      </c>
      <c r="K92" s="6">
        <f t="shared" si="64"/>
        <v>0.3359375</v>
      </c>
      <c r="L92" s="1">
        <f t="shared" si="65"/>
        <v>85</v>
      </c>
      <c r="M92" s="1" t="str">
        <f t="shared" si="66"/>
        <v/>
      </c>
      <c r="N92" s="1" t="str">
        <f t="shared" si="67"/>
        <v>n/a</v>
      </c>
      <c r="O92" s="1" t="s">
        <v>152</v>
      </c>
      <c r="P92" s="1" t="s">
        <v>14</v>
      </c>
      <c r="Q92" s="1"/>
      <c r="R92" s="1">
        <f t="shared" si="68"/>
        <v>0</v>
      </c>
    </row>
    <row r="93" spans="2:18" x14ac:dyDescent="0.3">
      <c r="B93" s="1" t="s">
        <v>119</v>
      </c>
      <c r="C93" s="1">
        <v>12</v>
      </c>
      <c r="D93" s="1">
        <v>3</v>
      </c>
      <c r="E93" s="1">
        <f t="shared" si="69"/>
        <v>36</v>
      </c>
      <c r="G93" s="1">
        <f t="shared" si="60"/>
        <v>6</v>
      </c>
      <c r="H93" s="5">
        <f t="shared" si="61"/>
        <v>128</v>
      </c>
      <c r="I93" s="1">
        <f t="shared" si="62"/>
        <v>2</v>
      </c>
      <c r="J93" s="5">
        <f t="shared" si="63"/>
        <v>43</v>
      </c>
      <c r="K93" s="6">
        <f t="shared" si="64"/>
        <v>0.3359375</v>
      </c>
      <c r="L93" s="1">
        <f t="shared" si="65"/>
        <v>85</v>
      </c>
      <c r="M93" s="1" t="str">
        <f t="shared" si="66"/>
        <v/>
      </c>
      <c r="N93" s="1" t="str">
        <f t="shared" si="67"/>
        <v>n/a</v>
      </c>
      <c r="O93" s="1" t="s">
        <v>152</v>
      </c>
      <c r="P93" s="1" t="s">
        <v>14</v>
      </c>
      <c r="Q93" s="1"/>
      <c r="R93" s="1">
        <f t="shared" si="68"/>
        <v>0</v>
      </c>
    </row>
    <row r="94" spans="2:18" x14ac:dyDescent="0.3">
      <c r="B94" s="1" t="s">
        <v>120</v>
      </c>
      <c r="C94" s="1">
        <v>12</v>
      </c>
      <c r="D94" s="1">
        <v>3</v>
      </c>
      <c r="E94" s="1">
        <f t="shared" si="69"/>
        <v>36</v>
      </c>
      <c r="G94" s="1">
        <f t="shared" si="60"/>
        <v>6</v>
      </c>
      <c r="H94" s="5">
        <f t="shared" si="61"/>
        <v>128</v>
      </c>
      <c r="I94" s="1">
        <f t="shared" si="62"/>
        <v>2</v>
      </c>
      <c r="J94" s="5">
        <f t="shared" si="63"/>
        <v>43</v>
      </c>
      <c r="K94" s="6">
        <f t="shared" si="64"/>
        <v>0.3359375</v>
      </c>
      <c r="L94" s="1">
        <f t="shared" si="65"/>
        <v>85</v>
      </c>
      <c r="M94" s="1" t="str">
        <f t="shared" si="66"/>
        <v/>
      </c>
      <c r="N94" s="1" t="str">
        <f t="shared" si="67"/>
        <v>n/a</v>
      </c>
      <c r="O94" s="1" t="s">
        <v>152</v>
      </c>
      <c r="P94" s="1" t="s">
        <v>14</v>
      </c>
      <c r="Q94" s="1"/>
      <c r="R94" s="1">
        <f t="shared" si="68"/>
        <v>0</v>
      </c>
    </row>
    <row r="95" spans="2:18" x14ac:dyDescent="0.3">
      <c r="B95" s="1" t="s">
        <v>121</v>
      </c>
      <c r="C95" s="1">
        <v>12</v>
      </c>
      <c r="D95" s="1">
        <v>3</v>
      </c>
      <c r="E95" s="1">
        <f t="shared" si="69"/>
        <v>36</v>
      </c>
      <c r="G95" s="1">
        <f t="shared" si="60"/>
        <v>6</v>
      </c>
      <c r="H95" s="5">
        <f t="shared" si="61"/>
        <v>128</v>
      </c>
      <c r="I95" s="1">
        <f t="shared" si="62"/>
        <v>2</v>
      </c>
      <c r="J95" s="5">
        <f t="shared" si="63"/>
        <v>43</v>
      </c>
      <c r="K95" s="6">
        <f t="shared" si="64"/>
        <v>0.3359375</v>
      </c>
      <c r="L95" s="1">
        <f t="shared" si="65"/>
        <v>85</v>
      </c>
      <c r="M95" s="1" t="str">
        <f t="shared" si="66"/>
        <v/>
      </c>
      <c r="N95" s="1" t="str">
        <f t="shared" si="67"/>
        <v>n/a</v>
      </c>
      <c r="O95" s="1" t="s">
        <v>152</v>
      </c>
      <c r="P95" s="1" t="s">
        <v>14</v>
      </c>
      <c r="Q95" s="1"/>
      <c r="R95" s="1">
        <f t="shared" si="68"/>
        <v>0</v>
      </c>
    </row>
    <row r="96" spans="2:18" x14ac:dyDescent="0.3">
      <c r="B96" s="1" t="s">
        <v>122</v>
      </c>
      <c r="C96" s="1">
        <v>12</v>
      </c>
      <c r="D96" s="1">
        <v>3</v>
      </c>
      <c r="E96" s="1">
        <f t="shared" si="69"/>
        <v>36</v>
      </c>
      <c r="G96" s="1">
        <f t="shared" si="60"/>
        <v>6</v>
      </c>
      <c r="H96" s="5">
        <f t="shared" si="61"/>
        <v>128</v>
      </c>
      <c r="I96" s="1">
        <f t="shared" si="62"/>
        <v>2</v>
      </c>
      <c r="J96" s="5">
        <f t="shared" si="63"/>
        <v>43</v>
      </c>
      <c r="K96" s="6">
        <f t="shared" si="64"/>
        <v>0.3359375</v>
      </c>
      <c r="L96" s="1">
        <f t="shared" si="65"/>
        <v>85</v>
      </c>
      <c r="M96" s="1" t="str">
        <f t="shared" si="66"/>
        <v/>
      </c>
      <c r="N96" s="1" t="str">
        <f t="shared" si="67"/>
        <v>n/a</v>
      </c>
      <c r="O96" s="1" t="s">
        <v>152</v>
      </c>
      <c r="P96" s="1" t="s">
        <v>14</v>
      </c>
      <c r="Q96" s="1"/>
      <c r="R96" s="1">
        <f t="shared" si="68"/>
        <v>0</v>
      </c>
    </row>
    <row r="97" spans="2:18" x14ac:dyDescent="0.3">
      <c r="B97" s="1" t="s">
        <v>123</v>
      </c>
      <c r="C97" s="1">
        <v>16</v>
      </c>
      <c r="D97" s="1">
        <v>3</v>
      </c>
      <c r="E97" s="1">
        <f t="shared" si="69"/>
        <v>48</v>
      </c>
      <c r="G97" s="1">
        <f t="shared" si="60"/>
        <v>6</v>
      </c>
      <c r="H97" s="5">
        <f t="shared" si="61"/>
        <v>170</v>
      </c>
      <c r="I97" s="1">
        <f t="shared" si="62"/>
        <v>2</v>
      </c>
      <c r="J97" s="5">
        <f t="shared" si="63"/>
        <v>57</v>
      </c>
      <c r="K97" s="6">
        <f t="shared" si="64"/>
        <v>0.3352941176470588</v>
      </c>
      <c r="L97" s="1">
        <f t="shared" si="65"/>
        <v>113</v>
      </c>
      <c r="M97" s="1" t="str">
        <f t="shared" si="66"/>
        <v/>
      </c>
      <c r="N97" s="1" t="str">
        <f t="shared" si="67"/>
        <v>n/a</v>
      </c>
      <c r="O97" s="1" t="s">
        <v>152</v>
      </c>
      <c r="P97" s="1" t="s">
        <v>14</v>
      </c>
      <c r="Q97" s="1"/>
      <c r="R97" s="1">
        <f t="shared" si="68"/>
        <v>0</v>
      </c>
    </row>
    <row r="98" spans="2:18" x14ac:dyDescent="0.3">
      <c r="B98" s="1" t="s">
        <v>124</v>
      </c>
      <c r="C98" s="1">
        <v>32.799999999999997</v>
      </c>
      <c r="D98" s="1">
        <v>3</v>
      </c>
      <c r="E98" s="1">
        <f t="shared" si="69"/>
        <v>98.399999999999991</v>
      </c>
      <c r="G98" s="1">
        <f t="shared" si="60"/>
        <v>6</v>
      </c>
      <c r="H98" s="5">
        <f t="shared" si="61"/>
        <v>348</v>
      </c>
      <c r="I98" s="1">
        <f t="shared" si="62"/>
        <v>2</v>
      </c>
      <c r="J98" s="5">
        <f t="shared" si="63"/>
        <v>116</v>
      </c>
      <c r="K98" s="6">
        <f t="shared" si="64"/>
        <v>0.33333333333333331</v>
      </c>
      <c r="L98" s="1">
        <f t="shared" si="65"/>
        <v>232</v>
      </c>
      <c r="M98" s="1" t="str">
        <f t="shared" si="66"/>
        <v/>
      </c>
      <c r="N98" s="1" t="str">
        <f t="shared" si="67"/>
        <v>n/a</v>
      </c>
      <c r="O98" s="1" t="s">
        <v>152</v>
      </c>
      <c r="P98" s="1" t="s">
        <v>14</v>
      </c>
      <c r="Q98" s="1"/>
      <c r="R98" s="1">
        <f t="shared" si="68"/>
        <v>0</v>
      </c>
    </row>
    <row r="99" spans="2:18" x14ac:dyDescent="0.3">
      <c r="B99" s="1" t="s">
        <v>125</v>
      </c>
      <c r="C99" s="1">
        <v>3.5</v>
      </c>
      <c r="D99" s="1">
        <v>3</v>
      </c>
      <c r="E99" s="1">
        <f t="shared" si="69"/>
        <v>10.5</v>
      </c>
      <c r="G99" s="1">
        <f t="shared" si="60"/>
        <v>6</v>
      </c>
      <c r="H99" s="5">
        <f t="shared" si="61"/>
        <v>38</v>
      </c>
      <c r="I99" s="1">
        <f t="shared" si="62"/>
        <v>2</v>
      </c>
      <c r="J99" s="5">
        <f t="shared" si="63"/>
        <v>13</v>
      </c>
      <c r="K99" s="6">
        <f t="shared" si="64"/>
        <v>0.34210526315789475</v>
      </c>
      <c r="L99" s="1">
        <f t="shared" si="65"/>
        <v>25</v>
      </c>
      <c r="M99" s="1" t="str">
        <f t="shared" si="66"/>
        <v/>
      </c>
      <c r="N99" s="1" t="str">
        <f t="shared" si="67"/>
        <v>n/a</v>
      </c>
      <c r="O99" s="1" t="s">
        <v>152</v>
      </c>
      <c r="P99" s="1" t="s">
        <v>48</v>
      </c>
      <c r="Q99" s="1"/>
      <c r="R99" s="1">
        <f t="shared" si="68"/>
        <v>0</v>
      </c>
    </row>
    <row r="100" spans="2:18" x14ac:dyDescent="0.3">
      <c r="B100" s="1" t="s">
        <v>126</v>
      </c>
      <c r="C100" s="1">
        <v>2.6</v>
      </c>
      <c r="D100" s="1">
        <v>3</v>
      </c>
      <c r="E100" s="1">
        <f t="shared" si="69"/>
        <v>7.8000000000000007</v>
      </c>
      <c r="G100" s="1">
        <f t="shared" si="60"/>
        <v>12</v>
      </c>
      <c r="H100" s="5">
        <f t="shared" si="61"/>
        <v>56</v>
      </c>
      <c r="I100" s="1">
        <f t="shared" si="62"/>
        <v>2</v>
      </c>
      <c r="J100" s="5">
        <f t="shared" si="63"/>
        <v>10</v>
      </c>
      <c r="K100" s="6">
        <f t="shared" si="64"/>
        <v>0.17857142857142858</v>
      </c>
      <c r="L100" s="1">
        <f t="shared" si="65"/>
        <v>46</v>
      </c>
      <c r="M100" s="1" t="str">
        <f t="shared" si="66"/>
        <v/>
      </c>
      <c r="N100" s="1" t="str">
        <f t="shared" si="67"/>
        <v>positiva</v>
      </c>
      <c r="O100" s="1" t="s">
        <v>152</v>
      </c>
      <c r="P100" s="1" t="s">
        <v>69</v>
      </c>
      <c r="Q100" s="1"/>
      <c r="R100" s="1">
        <f t="shared" si="68"/>
        <v>0</v>
      </c>
    </row>
    <row r="101" spans="2:18" x14ac:dyDescent="0.3">
      <c r="B101" s="148" t="s">
        <v>133</v>
      </c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</row>
    <row r="102" spans="2:18" x14ac:dyDescent="0.3">
      <c r="B102" s="1" t="s">
        <v>134</v>
      </c>
      <c r="C102" s="1">
        <v>100.2</v>
      </c>
      <c r="D102" s="1">
        <v>3.5</v>
      </c>
      <c r="E102" s="1">
        <f t="shared" ref="E102:E105" si="70">D102*C102</f>
        <v>350.7</v>
      </c>
      <c r="G102" s="1">
        <f t="shared" ref="G102:G105" si="71">IF(O102="Health-care",LOOKUP(P102,$U$7:$U$23,$Y$7:$Y$23),"")</f>
        <v>2</v>
      </c>
      <c r="H102" s="5">
        <f t="shared" ref="H102:H105" si="72">IF(G102="","",ROUNDUP(G102*E102*35.32/60,0))</f>
        <v>413</v>
      </c>
      <c r="I102" s="1">
        <f t="shared" ref="I102:I105" si="73">IF(O102="Health-care",LOOKUP(P102,$U$7:$U$23,$X$7:$X$23),"")</f>
        <v>0</v>
      </c>
      <c r="J102" s="5">
        <f t="shared" ref="J102:J105" si="74">ROUNDUP(IF(I102="",IF(O102="health-care","",IF(O102="office buildings",0.06*C102*10.77+5*F102,LOOKUP(P102,$U$4:$U$24,$W$4:$W$24)*C102*10.77+LOOKUP(P102,$U$4:$U$24,$V$4:$V$24)*F102)),I102*35.32*E102/60),0)</f>
        <v>0</v>
      </c>
      <c r="K102" s="6">
        <f t="shared" ref="K102:K105" si="75">IF(H102="","",J102/H102)</f>
        <v>0</v>
      </c>
      <c r="L102" s="1">
        <f t="shared" ref="L102:L105" si="76">IF(H102="","",IF(LOOKUP(P102,$U$7:$U$23,$AA$7:$AA$23)="No","",H102-J102))</f>
        <v>413</v>
      </c>
      <c r="M102" s="1" t="str">
        <f t="shared" ref="M102:M105" si="77">IF(H102="","",IF(L102="",H102,""))</f>
        <v/>
      </c>
      <c r="N102" s="1" t="str">
        <f t="shared" ref="N102:N105" si="78">IF(O102="health-care",LOOKUP(P102,$U$7:$U$23,$Z$7:$Z$23),"n/a")</f>
        <v>n/a</v>
      </c>
      <c r="O102" s="1" t="s">
        <v>152</v>
      </c>
      <c r="P102" s="1" t="s">
        <v>31</v>
      </c>
      <c r="Q102" s="1"/>
      <c r="R102" s="1">
        <f t="shared" ref="R102:R105" si="79">Q102/400</f>
        <v>0</v>
      </c>
    </row>
    <row r="103" spans="2:18" x14ac:dyDescent="0.3">
      <c r="B103" s="1" t="s">
        <v>135</v>
      </c>
      <c r="C103" s="1">
        <v>124.7</v>
      </c>
      <c r="D103" s="1">
        <v>3.5</v>
      </c>
      <c r="E103" s="1">
        <f t="shared" si="70"/>
        <v>436.45</v>
      </c>
      <c r="G103" s="1">
        <f t="shared" si="71"/>
        <v>2</v>
      </c>
      <c r="H103" s="5">
        <f t="shared" si="72"/>
        <v>514</v>
      </c>
      <c r="I103" s="1">
        <f t="shared" si="73"/>
        <v>0</v>
      </c>
      <c r="J103" s="5">
        <f t="shared" si="74"/>
        <v>0</v>
      </c>
      <c r="K103" s="6">
        <f t="shared" si="75"/>
        <v>0</v>
      </c>
      <c r="L103" s="1">
        <f t="shared" si="76"/>
        <v>514</v>
      </c>
      <c r="M103" s="1" t="str">
        <f t="shared" si="77"/>
        <v/>
      </c>
      <c r="N103" s="1" t="str">
        <f t="shared" si="78"/>
        <v>n/a</v>
      </c>
      <c r="O103" s="1" t="s">
        <v>152</v>
      </c>
      <c r="P103" s="1" t="s">
        <v>31</v>
      </c>
      <c r="Q103" s="1"/>
      <c r="R103" s="1">
        <f t="shared" si="79"/>
        <v>0</v>
      </c>
    </row>
    <row r="104" spans="2:18" x14ac:dyDescent="0.3">
      <c r="B104" s="1" t="s">
        <v>136</v>
      </c>
      <c r="C104" s="1">
        <v>129.4</v>
      </c>
      <c r="D104" s="1">
        <v>3.5</v>
      </c>
      <c r="E104" s="1">
        <f t="shared" si="70"/>
        <v>452.90000000000003</v>
      </c>
      <c r="G104" s="1">
        <f t="shared" si="71"/>
        <v>2</v>
      </c>
      <c r="H104" s="5">
        <f t="shared" si="72"/>
        <v>534</v>
      </c>
      <c r="I104" s="1">
        <f t="shared" si="73"/>
        <v>0</v>
      </c>
      <c r="J104" s="5">
        <f t="shared" si="74"/>
        <v>0</v>
      </c>
      <c r="K104" s="6">
        <f t="shared" si="75"/>
        <v>0</v>
      </c>
      <c r="L104" s="1">
        <f t="shared" si="76"/>
        <v>534</v>
      </c>
      <c r="M104" s="1" t="str">
        <f t="shared" si="77"/>
        <v/>
      </c>
      <c r="N104" s="1" t="str">
        <f t="shared" si="78"/>
        <v>n/a</v>
      </c>
      <c r="O104" s="1" t="s">
        <v>152</v>
      </c>
      <c r="P104" s="1" t="s">
        <v>31</v>
      </c>
      <c r="Q104" s="1"/>
      <c r="R104" s="1">
        <f t="shared" si="79"/>
        <v>0</v>
      </c>
    </row>
    <row r="105" spans="2:18" x14ac:dyDescent="0.3">
      <c r="B105" s="1" t="s">
        <v>137</v>
      </c>
      <c r="C105" s="1">
        <v>5.8</v>
      </c>
      <c r="D105" s="1">
        <v>3.5</v>
      </c>
      <c r="E105" s="1">
        <f t="shared" si="70"/>
        <v>20.3</v>
      </c>
      <c r="G105" s="1">
        <f t="shared" si="71"/>
        <v>2</v>
      </c>
      <c r="H105" s="5">
        <f t="shared" si="72"/>
        <v>24</v>
      </c>
      <c r="I105" s="1">
        <f t="shared" si="73"/>
        <v>0</v>
      </c>
      <c r="J105" s="5">
        <f t="shared" si="74"/>
        <v>0</v>
      </c>
      <c r="K105" s="6">
        <f t="shared" si="75"/>
        <v>0</v>
      </c>
      <c r="L105" s="1">
        <f t="shared" si="76"/>
        <v>24</v>
      </c>
      <c r="M105" s="1" t="str">
        <f t="shared" si="77"/>
        <v/>
      </c>
      <c r="N105" s="1" t="str">
        <f t="shared" si="78"/>
        <v>n/a</v>
      </c>
      <c r="O105" s="1" t="s">
        <v>152</v>
      </c>
      <c r="P105" s="1" t="s">
        <v>31</v>
      </c>
      <c r="Q105" s="1"/>
      <c r="R105" s="1">
        <f t="shared" si="79"/>
        <v>0</v>
      </c>
    </row>
    <row r="106" spans="2:18" x14ac:dyDescent="0.3">
      <c r="Q106" s="1"/>
      <c r="R106" s="1"/>
    </row>
    <row r="107" spans="2:18" x14ac:dyDescent="0.3">
      <c r="Q107" s="1"/>
      <c r="R107" s="1"/>
    </row>
    <row r="132" spans="19:19" x14ac:dyDescent="0.3">
      <c r="S132" s="1"/>
    </row>
  </sheetData>
  <sortState xmlns:xlrd2="http://schemas.microsoft.com/office/spreadsheetml/2017/richdata2" ref="O109:S132">
    <sortCondition ref="O132"/>
  </sortState>
  <mergeCells count="22">
    <mergeCell ref="AA2:AA3"/>
    <mergeCell ref="N2:N3"/>
    <mergeCell ref="V2:X2"/>
    <mergeCell ref="Q2:R2"/>
    <mergeCell ref="B4:R4"/>
    <mergeCell ref="Z2:Z3"/>
    <mergeCell ref="T2:T3"/>
    <mergeCell ref="U2:U3"/>
    <mergeCell ref="I2:K2"/>
    <mergeCell ref="F2:F3"/>
    <mergeCell ref="B101:R101"/>
    <mergeCell ref="B81:R81"/>
    <mergeCell ref="G2:H2"/>
    <mergeCell ref="B2:B3"/>
    <mergeCell ref="P2:P3"/>
    <mergeCell ref="O2:O3"/>
    <mergeCell ref="B36:R36"/>
    <mergeCell ref="B27:R27"/>
    <mergeCell ref="B21:R21"/>
    <mergeCell ref="B66:R66"/>
    <mergeCell ref="B57:R57"/>
    <mergeCell ref="B41:R4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Calculo CFM</vt:lpstr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DISENO3</dc:creator>
  <cp:lastModifiedBy>Carlos Lasprilla</cp:lastModifiedBy>
  <cp:lastPrinted>2020-03-09T12:47:22Z</cp:lastPrinted>
  <dcterms:created xsi:type="dcterms:W3CDTF">2020-02-13T14:31:27Z</dcterms:created>
  <dcterms:modified xsi:type="dcterms:W3CDTF">2023-12-26T13:29:42Z</dcterms:modified>
</cp:coreProperties>
</file>